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PORT 21 SICILIA\CONTABILITA' 2024\BILANCIO 2024\"/>
    </mc:Choice>
  </mc:AlternateContent>
  <xr:revisionPtr revIDLastSave="0" documentId="13_ncr:1_{79105F40-BF58-49AD-834F-AB345DBA8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Foglio1" sheetId="2" r:id="rId2"/>
  </sheets>
  <definedNames>
    <definedName name="_xlnm.Print_Area" localSheetId="1">Foglio1!$A$1:$D$70</definedName>
  </definedNames>
  <calcPr calcId="191029"/>
</workbook>
</file>

<file path=xl/calcChain.xml><?xml version="1.0" encoding="utf-8"?>
<calcChain xmlns="http://schemas.openxmlformats.org/spreadsheetml/2006/main">
  <c r="B124" i="1" l="1"/>
  <c r="E127" i="1"/>
  <c r="F131" i="1"/>
  <c r="F105" i="1" l="1"/>
  <c r="E105" i="1"/>
  <c r="C87" i="1"/>
  <c r="B87" i="1"/>
  <c r="C77" i="1"/>
  <c r="B77" i="1"/>
  <c r="B127" i="1"/>
  <c r="B48" i="1"/>
  <c r="F70" i="1" l="1"/>
  <c r="E70" i="1"/>
  <c r="C56" i="1"/>
  <c r="B56" i="1"/>
  <c r="B28" i="1"/>
  <c r="B21" i="1" s="1"/>
  <c r="C51" i="1"/>
  <c r="B51" i="1"/>
  <c r="B31" i="1"/>
  <c r="C48" i="1"/>
  <c r="C31" i="1" s="1"/>
  <c r="B11" i="1"/>
  <c r="C15" i="1"/>
  <c r="C12" i="1"/>
  <c r="C24" i="1"/>
  <c r="C22" i="1"/>
  <c r="C127" i="1"/>
  <c r="B105" i="1"/>
  <c r="E150" i="1"/>
  <c r="C70" i="1"/>
  <c r="F152" i="1"/>
  <c r="F133" i="1"/>
  <c r="F127" i="1"/>
  <c r="C102" i="1"/>
  <c r="C105" i="1" s="1"/>
  <c r="F87" i="1"/>
  <c r="F72" i="1"/>
  <c r="F77" i="1" s="1"/>
  <c r="F63" i="1"/>
  <c r="E87" i="1"/>
  <c r="E77" i="1"/>
  <c r="B70" i="2"/>
  <c r="F107" i="1" l="1"/>
  <c r="C21" i="1"/>
  <c r="B63" i="1"/>
  <c r="C11" i="1"/>
  <c r="C92" i="1"/>
  <c r="F129" i="1"/>
  <c r="D43" i="2"/>
  <c r="D24" i="2"/>
  <c r="B51" i="2"/>
  <c r="B34" i="2"/>
  <c r="B22" i="2"/>
  <c r="B14" i="2"/>
  <c r="B20" i="2"/>
  <c r="B152" i="1"/>
  <c r="C63" i="1" l="1"/>
  <c r="C107" i="1" s="1"/>
  <c r="F113" i="1" s="1"/>
  <c r="E129" i="1"/>
  <c r="E132" i="1" s="1"/>
  <c r="B59" i="2"/>
  <c r="B48" i="2" s="1"/>
  <c r="B24" i="2"/>
  <c r="B10" i="2" s="1"/>
  <c r="D61" i="2"/>
  <c r="B70" i="1"/>
  <c r="B107" i="1" s="1"/>
  <c r="E63" i="1"/>
  <c r="E107" i="1" s="1"/>
  <c r="C10" i="1" l="1"/>
  <c r="B61" i="2"/>
  <c r="D69" i="2"/>
  <c r="D70" i="2" s="1"/>
  <c r="E113" i="1"/>
  <c r="E115" i="1" s="1"/>
  <c r="C152" i="1"/>
  <c r="B10" i="1"/>
  <c r="B92" i="1" l="1"/>
  <c r="E131" i="1" l="1"/>
  <c r="E133" i="1" s="1"/>
  <c r="E151" i="1" l="1"/>
  <c r="E152" i="1" s="1"/>
</calcChain>
</file>

<file path=xl/sharedStrings.xml><?xml version="1.0" encoding="utf-8"?>
<sst xmlns="http://schemas.openxmlformats.org/spreadsheetml/2006/main" count="368" uniqueCount="227">
  <si>
    <t>A) Uscite da attività di interesse generale</t>
  </si>
  <si>
    <t>A) Entrate da attività di interesse generale</t>
  </si>
  <si>
    <t>1)Materie prime, sussidiaruie, e di consumo e di merci</t>
  </si>
  <si>
    <t>1) Entrate da quote associative</t>
  </si>
  <si>
    <t>2) Servizi</t>
  </si>
  <si>
    <t>2) Contributi liberali dagli associati</t>
  </si>
  <si>
    <t>2.1. Regione Siciliana - Progetto  Assessorato alla Famiglia "Sosteniamoci Insieme"</t>
  </si>
  <si>
    <t>3)  Entrate per prestazioni e cessioni ad associati e fondatori</t>
  </si>
  <si>
    <t>3) Godimento beni di terzi</t>
  </si>
  <si>
    <t>4) Erogazioni liberali</t>
  </si>
  <si>
    <t>5) Entrate del 5 per mille</t>
  </si>
  <si>
    <t>4) Personale</t>
  </si>
  <si>
    <t>6) Contributi da soggetti privati</t>
  </si>
  <si>
    <t>5) Uscite diverse di gestione</t>
  </si>
  <si>
    <t>6.1  ROTARACH Palermo</t>
  </si>
  <si>
    <t>6.2 FITNESS Studio Società sportiva</t>
  </si>
  <si>
    <t>7 Entrate per cessazione e cessione a terzi</t>
  </si>
  <si>
    <t>8) Contributi da enti pubblici</t>
  </si>
  <si>
    <t>8.1Contributo FISDIR</t>
  </si>
  <si>
    <t>8.2 Contributo FIJLKAM</t>
  </si>
  <si>
    <t>8.3 Contributo CIP nazionale</t>
  </si>
  <si>
    <t>8.4 R.S.  Progetto sosteniamoci Insieme (anticipoazione 80%)</t>
  </si>
  <si>
    <t>9. Entrate da contratti con Enti Pubblici</t>
  </si>
  <si>
    <t>5.9 Biglietto Adria 2021</t>
  </si>
  <si>
    <t>10) Altre entrate</t>
  </si>
  <si>
    <t>10.1  Sconti/abbuoni</t>
  </si>
  <si>
    <t>Totale</t>
  </si>
  <si>
    <t>B) Uscite da attività diverse</t>
  </si>
  <si>
    <t>B) Entrate da attività diverse</t>
  </si>
  <si>
    <t>1) Attrezzature sportive</t>
  </si>
  <si>
    <t>1) Entrate per prestazioni e cessioni ad associati e fondatori</t>
  </si>
  <si>
    <t>3) abbigliamento sportivo</t>
  </si>
  <si>
    <t>4)Prelievo contanti  ATM</t>
  </si>
  <si>
    <t>2) Contributi da soggetti privati</t>
  </si>
  <si>
    <t>5) Servizi vari Eventi</t>
  </si>
  <si>
    <t>5.1 Restituzione somme Contributo Regionale FIJLKAM L. 8/78</t>
  </si>
  <si>
    <t>5.2 Restituzione  bonifico erroneamente fatto da FITNESS STUDIO</t>
  </si>
  <si>
    <t>5.3 ADRIA INCLUSIVE GAMES</t>
  </si>
  <si>
    <t>5.4 Restituzione soci</t>
  </si>
  <si>
    <t>C) Uscite da attività di raccolta fondi</t>
  </si>
  <si>
    <t>C) Entrate da attività di raccolta fondi</t>
  </si>
  <si>
    <t>1) Uscite per raccolte fondi abituali</t>
  </si>
  <si>
    <t>2) Uscite per raccolte fondi occasionali</t>
  </si>
  <si>
    <t>3) Altre entrate</t>
  </si>
  <si>
    <t>3.1 Landolina Viaggi rimborso  biglietti aerei</t>
  </si>
  <si>
    <t>Avanzo/disavanzo attività di raccolta fondi</t>
  </si>
  <si>
    <t>D) Uscite da attività finanziarie e patrimoniali</t>
  </si>
  <si>
    <t>D) Entrate da attività finanziarie e patrimoniali</t>
  </si>
  <si>
    <t>1) Registrazione Atti</t>
  </si>
  <si>
    <t>1) Da rapporti bancari</t>
  </si>
  <si>
    <t>2) Da altri investimenti finanziari</t>
  </si>
  <si>
    <t>3) Da patrimonio edilizio</t>
  </si>
  <si>
    <t>4) Da altri beni patrimoniali</t>
  </si>
  <si>
    <t>5) Altre entrate</t>
  </si>
  <si>
    <t>E) Uscite di supporto generale</t>
  </si>
  <si>
    <t>E) Entrate di supporto generale</t>
  </si>
  <si>
    <t>1) Materie prime, sussidiarie, di consumo e di merci</t>
  </si>
  <si>
    <t>1) Entrate da distacco del personale</t>
  </si>
  <si>
    <t>2) Servizi soggiorno Baia Calava</t>
  </si>
  <si>
    <t>2) Altre entrate di supporto generale</t>
  </si>
  <si>
    <t>4) Altre uscite</t>
  </si>
  <si>
    <t>Totale uscite della gestione</t>
  </si>
  <si>
    <t>Totale entrate della gestione</t>
  </si>
  <si>
    <t>Girofondi</t>
  </si>
  <si>
    <t>Prepagata carta  Posta Pay</t>
  </si>
  <si>
    <t>Prepagata carta posta Pay</t>
  </si>
  <si>
    <t>Carta  di credito BPER banca</t>
  </si>
  <si>
    <t>Preapagata carta  di credito BPER banca</t>
  </si>
  <si>
    <t>Avanzo/disavanzo d’esercizio prima delle imposte</t>
  </si>
  <si>
    <t>F) Uscite da investimenti in immobilizzazioni o da deflussi di capitale di terzi</t>
  </si>
  <si>
    <t>F) 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</si>
  <si>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</si>
  <si>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</si>
  <si>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1.1 fondo e Attività sportive</t>
  </si>
  <si>
    <t>1.1 fondo progetti 2022</t>
  </si>
  <si>
    <t>1.2 fondo per attività sociali e per attività Istituzionali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</si>
  <si>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</si>
  <si>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</si>
  <si>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</si>
  <si>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 Disinvestimenti di attività finanziarie e patrimoniali</t>
  </si>
  <si>
    <t>4) Rimborso di finanziamenti per quota capitale e di prestiti</t>
  </si>
  <si>
    <t>4) Ricevimento di finanziamenti e di prestiti</t>
  </si>
  <si>
    <t>Imposte</t>
  </si>
  <si>
    <t>Avanzo/disavanzo da entrate e uscite per investimenti e disinvestimenti patrimoniali e finanziamenti</t>
  </si>
  <si>
    <t>Avanzo/disavanzo d’esercizio prima di investimenti e disinvestimenti patrimoniali e finanziamenti</t>
  </si>
  <si>
    <t>Avanzo/disavanzo  complessivo</t>
  </si>
  <si>
    <t>Cassa banca</t>
  </si>
  <si>
    <t>Cassa</t>
  </si>
  <si>
    <t>Conto Paypal</t>
  </si>
  <si>
    <t>carta di credito Bper banca</t>
  </si>
  <si>
    <t>Depositi bancari e postali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</si>
  <si>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</si>
  <si>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</si>
  <si>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</si>
  <si>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</si>
  <si>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</si>
  <si>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>ATTIVO</t>
  </si>
  <si>
    <t>PASSIVO</t>
  </si>
  <si>
    <t>Saldo C/C</t>
  </si>
  <si>
    <t>Fondo ammortamento attrezzature</t>
  </si>
  <si>
    <t>Postapay</t>
  </si>
  <si>
    <t>Fondo attività sportive,  sociali e Istituzionali</t>
  </si>
  <si>
    <t>Patrimonio libero/avanzi di gestione</t>
  </si>
  <si>
    <t>TOTALE A PAREGGIO</t>
  </si>
  <si>
    <t>BILANCIO 2023 - STATO PATRIMONIALE</t>
  </si>
  <si>
    <t>-</t>
  </si>
  <si>
    <t>5.1 Rimborso spese volontari</t>
  </si>
  <si>
    <t>4.6 Spese per consulenze amm.ve e fiscali</t>
  </si>
  <si>
    <t>4.3 Spese per tasse e contributi</t>
  </si>
  <si>
    <t>4.4 Spese per macchine d'ufficio</t>
  </si>
  <si>
    <t>4.2 Spese di spedizione</t>
  </si>
  <si>
    <t>6.3 Altri Soggetti privati</t>
  </si>
  <si>
    <t>8.4  Altri enti sportivi</t>
  </si>
  <si>
    <t>6.3 Progetto Beer 21</t>
  </si>
  <si>
    <t>3.2 Raccolta Fondi vari</t>
  </si>
  <si>
    <t>Attrezzature</t>
  </si>
  <si>
    <t>2.1 Atis Finanziamento infruttifero (Progetto Beer 21)</t>
  </si>
  <si>
    <t>4.5 Spese Viaggi e Trasferte</t>
  </si>
  <si>
    <t>4.7 Spese per Cancelleria</t>
  </si>
  <si>
    <t>4.8 Spese Assicurazioni</t>
  </si>
  <si>
    <t>USCITE</t>
  </si>
  <si>
    <t>ENTRATE</t>
  </si>
  <si>
    <t>1) Entrate da raccolte  "Progetto Beer 21"</t>
  </si>
  <si>
    <t>4.1 Spese alberghi e ristoranti</t>
  </si>
  <si>
    <t>4.9 Spese Ginger (Acquisto Pulmino)</t>
  </si>
  <si>
    <t>5.3 Spese Affiliazioni</t>
  </si>
  <si>
    <t>5.2  Spese Attività sportiva ,  vitto e alloggio e trasferte</t>
  </si>
  <si>
    <t>5.4 Assicurazione volontari</t>
  </si>
  <si>
    <t>5.5 Spese bancarie/ commissioni</t>
  </si>
  <si>
    <t>5.6 Spese Telefoniche/sito e altro</t>
  </si>
  <si>
    <t>5.7 Spese attivitàsportiva /ripresa post COVID</t>
  </si>
  <si>
    <t>5.9 Spese varie</t>
  </si>
  <si>
    <t>5.8  Quote sociali Altri Enti (coordown)</t>
  </si>
  <si>
    <t>1.2 fondo attività sportive, sociali e Istituzionali 2021</t>
  </si>
  <si>
    <t>1.2.1 Storno fondo attività sportive, sociali e Istituzionali 2022</t>
  </si>
  <si>
    <t>1.1,1 Storno fondo progetti 2022</t>
  </si>
  <si>
    <t>3.3 Storno Fondo attività sportive, sociali e istituzionali</t>
  </si>
  <si>
    <t>ASSOCIAZIONE SPORTIVA DILETTANTISTICA SPORT 21 SICILIA                                                                                                                                                                                                                                                                                                              Via Belgio, 2
C.F.: 97330170826
90146 Palermo                                                                                                                                                                                                                                                                                                                                                                                             RENDICONTO PER CASSA BilancioPreventivo 2024
Redatto ai sensi Art. 13, co. 1-3 e 6-7 CODICE DEL TERZO SETTORE (D.Lgs. n. 117/2017 e s.m.i.) - DECRETO MLPS del 05/03/2020 Artt. 1 e 3</t>
  </si>
  <si>
    <t>5.11 Spese (Progetto Beer 21) da sostenere</t>
  </si>
  <si>
    <t>2) Entrate da raccolte "Comprare un Pulmino"</t>
  </si>
  <si>
    <t>Patrimonio libero/avanzi di gestione 2024</t>
  </si>
  <si>
    <t>copertura spese da saldo e/c anno 2024</t>
  </si>
  <si>
    <t>5.1 Storno Fondo attività sportive, sociali e istituzionali</t>
  </si>
  <si>
    <t>ASSOCIAZIONE SPORTIVA DILETTANTISTICA SPORT 21 SICILIA                                                                                                                                                                                                                                                                                                              Via Belgio, 2
C.F.: 97330170826
90146 Palermo                                                                                                                                                                                                                                                                                                                                                                                             RENDICONTO PER CASSA Bilancio Consuntivo al 31/12/2024
Redatto ai sensi Art. 13, co. 1-3 e 6-7 CODICE DEL TERZO SETTORE (D.Lgs. n. 117/2017 e s.m.i.) - DECRETO MLPS del 05/03/2020 Artt. 1 e 3</t>
  </si>
  <si>
    <t>2) Entrate da raccolta Crodfwunding "Pulmino"</t>
  </si>
  <si>
    <t>5.1 Spese organizzazione eventi</t>
  </si>
  <si>
    <t>4) Restituzione anticipazione soci</t>
  </si>
  <si>
    <t>Avanzo di gestione anni precedenti</t>
  </si>
  <si>
    <t>BILANCIO 2024 - STATO PATRIMONIALE</t>
  </si>
  <si>
    <t xml:space="preserve">2) Servizi soggiorno </t>
  </si>
  <si>
    <t>Progetto Pizza, BirraT21 e sport</t>
  </si>
  <si>
    <t>Progetto Beer 21</t>
  </si>
  <si>
    <t>Spese Generali</t>
  </si>
  <si>
    <t>Spese per attività sportive</t>
  </si>
  <si>
    <t>Spese gestione pulmino</t>
  </si>
  <si>
    <t>5.2 Spese Telefoniche/sito e altro</t>
  </si>
  <si>
    <t>5.3  Quote sociali Altri Enti (coordown)</t>
  </si>
  <si>
    <t>5.4 Spese varie</t>
  </si>
  <si>
    <t>4.3 Spese per macchine d'ufficio</t>
  </si>
  <si>
    <t>4.4 Spese per consulenze amm.ve e fiscali</t>
  </si>
  <si>
    <t>4.5 Spese per Cancelleria</t>
  </si>
  <si>
    <t>4.6 Spese Assicurazioni</t>
  </si>
  <si>
    <t>4.7 Spese Ginger (Acquisto Pulmino)</t>
  </si>
  <si>
    <t xml:space="preserve">4.8 Spese CCIA </t>
  </si>
  <si>
    <t>4.9 Sopravvenienze passive da Spese non contabilizzate anno precedente</t>
  </si>
  <si>
    <t>4.10 Sopravvenienze passive da errato riporto risultato finanziario gestione anno precedente</t>
  </si>
  <si>
    <t>4.11 Sopravvenienze passive da mancato incasso Progetto Sosteniamoci insieme</t>
  </si>
  <si>
    <t>4.12  Viaggi e trasferte per eventi</t>
  </si>
  <si>
    <t>8.1 Progetto Pizza, birraT21 e sport (80% anticipaz.)</t>
  </si>
  <si>
    <t xml:space="preserve">8.2 R.S.  Progetto sosteniamoci Insieme </t>
  </si>
  <si>
    <t>5.1 Spese bancarie/commissioni</t>
  </si>
  <si>
    <t xml:space="preserve">1) Entrate da raccolte  </t>
  </si>
  <si>
    <t>3) Anticipazioni da Soci</t>
  </si>
  <si>
    <t>4) Altre entrate (rimborso Vodafone)</t>
  </si>
  <si>
    <t>6.1 Altri soggetti privati</t>
  </si>
  <si>
    <t>Avanzo/disavanzo d’esercizio prima di investimenti e disinvestimenti patrimoniali, e finanziamenti</t>
  </si>
  <si>
    <t>5) Ammortamemto</t>
  </si>
  <si>
    <t>Fondo ammortamento attrezzature 2024</t>
  </si>
  <si>
    <t>Attrezzature 2024</t>
  </si>
  <si>
    <t>5.5  Spese Attività sportiva ,  vitto e alloggio e trasferte</t>
  </si>
  <si>
    <t>5.6 Spese Comune di Palermo per Piscina comunale</t>
  </si>
  <si>
    <t>5.7 Spese Affiliazioni</t>
  </si>
  <si>
    <t>5.8 Spese organizzazione gare judo</t>
  </si>
  <si>
    <t>5.9 Spese Viaggi e Trasferte</t>
  </si>
  <si>
    <t xml:space="preserve">5.10 Rimborso spese </t>
  </si>
  <si>
    <t>5.11 abbigliamento sportivo e coppe</t>
  </si>
  <si>
    <t>5.12 Spese notaio (Progetto Beer 21)</t>
  </si>
  <si>
    <t>5.13 Spese Cancelleria (Progetto Beer 21)</t>
  </si>
  <si>
    <t>5.14 Spese Sevenapp (Progetto Beer 21)</t>
  </si>
  <si>
    <t>5.15 Spese Tutor (Progetto Beer 21)</t>
  </si>
  <si>
    <t>5.16 Spese Assicurazioni (Progetto Beer 21)</t>
  </si>
  <si>
    <t>5.17  Spese Noleggio (Progetto Beer 21)</t>
  </si>
  <si>
    <t>5.18 Spese per Tutoraggio Atis (Progetto Beer 21)</t>
  </si>
  <si>
    <t>2) Accantonamenti fondo  per progetti  Attività sportive</t>
  </si>
  <si>
    <t>3) Accantonamento fondo per  acquisto mezzo per attività Istituzionali</t>
  </si>
  <si>
    <t>3) Acquisto Birra per eventi e raccolta fondi</t>
  </si>
  <si>
    <t>5) Entrate del 5 per mille (anno imposta 2021/2022)</t>
  </si>
  <si>
    <t>1)Materie prime, sussidiarie, e di consumo e di merci</t>
  </si>
  <si>
    <t xml:space="preserve"> Restituzione finanziamento Atis _(Progetto Beer 21)</t>
  </si>
  <si>
    <t>5.19 Spese Consulenza fiscale (Progetto Beer 21)</t>
  </si>
  <si>
    <t>5.20 Spese abbigliamento (Progetto Beer 21)</t>
  </si>
  <si>
    <t>5.21 Altre spese varie (Progetto Beer 21)</t>
  </si>
  <si>
    <t>5.22 Spese Refer. P.R. e organizzaz. (Progettp Beer 21)</t>
  </si>
  <si>
    <t>5.23 Spese Responsabile attività (Progetto Beer 21)</t>
  </si>
  <si>
    <t>5.24 Attrezzature (progetto Beere 21)</t>
  </si>
  <si>
    <t>5.25 Organizzaz. evento finale 8/6/24 (Progetto Beer 21)</t>
  </si>
  <si>
    <t>5.26 AIPD Termini Imerese per Tutor  (Progetto Beer 21)</t>
  </si>
  <si>
    <t>5.27 BM srl acquisto birra (Progetto Beer 21)</t>
  </si>
  <si>
    <t>5.28 Spese per tasse e contributi (Progetto Beer 21)</t>
  </si>
  <si>
    <t>5.29 Spese Fidejussione (Progetto Pizza, Birra T21 e sport)</t>
  </si>
  <si>
    <t>5.30 Spese  materie prime (Progetto Pizza,BirraT21 e sport)</t>
  </si>
  <si>
    <t>5.31 Spese Assicurazioni (Progetto Pizza, Birra T21 e sport)</t>
  </si>
  <si>
    <t>5.32 Spese Acquisto Pulmino</t>
  </si>
  <si>
    <t>5.33 Spese Trascrizione</t>
  </si>
  <si>
    <t>5.34 Spese Assicurazione</t>
  </si>
  <si>
    <t>5.35 Spese manutenzione automezzi</t>
  </si>
  <si>
    <t>5.36 Spese carburante</t>
  </si>
  <si>
    <t>8.3 Progetto Beer 21</t>
  </si>
  <si>
    <t>FISDIR</t>
  </si>
  <si>
    <t>Comitato Federazione Paralimpici</t>
  </si>
  <si>
    <t>F.I.J.K.A.M</t>
  </si>
  <si>
    <t>A.S.D. CA SP</t>
  </si>
  <si>
    <t>CREDITO BM SRL A SOCIO UNICO su Venduto 2023/2024</t>
  </si>
  <si>
    <t>3.1 Raccolta Fondi vari</t>
  </si>
  <si>
    <t>3.2 Credito x Contributo da ricevere da BM SRL a socio unico ( su venduto 2023)</t>
  </si>
  <si>
    <t>6) Debito x Acquisto Birra per eventi e raccolta fondi</t>
  </si>
  <si>
    <t>3.1 Credito x Contributo da ricevere da BM SRL a socio unico ( su venduto 2024 al netto delle spese di trasporto)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</si>
</sst>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b/>
      <sz val="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i/>
      <sz val="8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0"/>
      <name val="Times New Roman"/>
      <family val="1"/>
    </font>
    <font>
      <b/>
      <sz val="9"/>
      <name val="Calibri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Alignment="1">
      <alignment horizontal="left" vertical="top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1" fontId="14" fillId="3" borderId="4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164" fontId="20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8" fillId="3" borderId="3" xfId="0" applyFont="1" applyFill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7"/>
  <sheetViews>
    <sheetView tabSelected="1" topLeftCell="B148" zoomScale="142" zoomScaleNormal="142" workbookViewId="0">
      <selection activeCell="G165" sqref="G165"/>
    </sheetView>
  </sheetViews>
  <sheetFormatPr defaultRowHeight="12.75" x14ac:dyDescent="0.2"/>
  <cols>
    <col min="1" max="1" width="42.6640625" style="18" customWidth="1"/>
    <col min="2" max="2" width="22.6640625" style="19" customWidth="1"/>
    <col min="3" max="3" width="17.6640625" style="19" customWidth="1"/>
    <col min="4" max="4" width="40.6640625" style="18" customWidth="1"/>
    <col min="5" max="5" width="19.6640625" style="19" customWidth="1"/>
    <col min="6" max="6" width="22.33203125" style="19" customWidth="1"/>
    <col min="8" max="8" width="10.83203125" bestFit="1" customWidth="1"/>
    <col min="9" max="9" width="17.1640625" customWidth="1"/>
    <col min="10" max="10" width="16" customWidth="1"/>
  </cols>
  <sheetData>
    <row r="1" spans="1:6" ht="89.25" customHeight="1" x14ac:dyDescent="0.2">
      <c r="A1" s="63" t="s">
        <v>143</v>
      </c>
      <c r="B1" s="64"/>
      <c r="C1" s="64"/>
      <c r="D1" s="64"/>
      <c r="E1" s="64"/>
      <c r="F1" s="64"/>
    </row>
    <row r="2" spans="1:6" ht="18" customHeight="1" x14ac:dyDescent="0.2">
      <c r="A2" s="49" t="s">
        <v>120</v>
      </c>
      <c r="B2" s="1"/>
      <c r="C2" s="13"/>
      <c r="D2" s="49" t="s">
        <v>121</v>
      </c>
      <c r="E2" s="1"/>
      <c r="F2" s="13"/>
    </row>
    <row r="3" spans="1:6" ht="10.9" customHeight="1" x14ac:dyDescent="0.2">
      <c r="A3" s="26" t="s">
        <v>0</v>
      </c>
      <c r="B3" s="41">
        <v>2024</v>
      </c>
      <c r="C3" s="41">
        <v>2023</v>
      </c>
      <c r="D3" s="26" t="s">
        <v>1</v>
      </c>
      <c r="E3" s="41">
        <v>2024</v>
      </c>
      <c r="F3" s="41">
        <v>2023</v>
      </c>
    </row>
    <row r="4" spans="1:6" ht="10.9" customHeight="1" x14ac:dyDescent="0.2">
      <c r="A4" s="10" t="s">
        <v>197</v>
      </c>
      <c r="B4" s="5"/>
      <c r="C4" s="5"/>
      <c r="D4" s="10" t="s">
        <v>3</v>
      </c>
      <c r="E4" s="32">
        <v>1300</v>
      </c>
      <c r="F4" s="32">
        <v>590</v>
      </c>
    </row>
    <row r="5" spans="1:6" ht="10.9" customHeight="1" x14ac:dyDescent="0.2">
      <c r="A5" s="10" t="s">
        <v>4</v>
      </c>
      <c r="B5" s="5"/>
      <c r="C5" s="5"/>
      <c r="D5" s="10" t="s">
        <v>5</v>
      </c>
      <c r="E5" s="36"/>
      <c r="F5" s="36" t="s">
        <v>105</v>
      </c>
    </row>
    <row r="6" spans="1:6" ht="10.9" customHeight="1" x14ac:dyDescent="0.2">
      <c r="A6" s="9"/>
      <c r="B6" s="6" t="s">
        <v>105</v>
      </c>
      <c r="C6" s="6" t="s">
        <v>105</v>
      </c>
      <c r="D6" s="10" t="s">
        <v>7</v>
      </c>
      <c r="E6" s="36"/>
      <c r="F6" s="36"/>
    </row>
    <row r="7" spans="1:6" ht="10.9" customHeight="1" x14ac:dyDescent="0.2">
      <c r="A7" s="10" t="s">
        <v>8</v>
      </c>
      <c r="B7" s="5" t="s">
        <v>105</v>
      </c>
      <c r="C7" s="5" t="s">
        <v>105</v>
      </c>
      <c r="D7" s="10" t="s">
        <v>9</v>
      </c>
      <c r="E7" s="36"/>
      <c r="F7" s="36"/>
    </row>
    <row r="8" spans="1:6" ht="10.9" customHeight="1" x14ac:dyDescent="0.2">
      <c r="A8" s="14"/>
      <c r="B8" s="12"/>
      <c r="C8" s="12"/>
      <c r="D8" s="10" t="s">
        <v>196</v>
      </c>
      <c r="E8" s="32">
        <v>6513.7</v>
      </c>
      <c r="F8" s="32" t="s">
        <v>105</v>
      </c>
    </row>
    <row r="9" spans="1:6" ht="10.9" customHeight="1" x14ac:dyDescent="0.2">
      <c r="A9" s="10" t="s">
        <v>11</v>
      </c>
      <c r="B9" s="5"/>
      <c r="C9" s="5"/>
      <c r="D9" s="10" t="s">
        <v>12</v>
      </c>
      <c r="E9" s="36"/>
      <c r="F9" s="36"/>
    </row>
    <row r="10" spans="1:6" ht="10.5" customHeight="1" x14ac:dyDescent="0.2">
      <c r="A10" s="49" t="s">
        <v>13</v>
      </c>
      <c r="B10" s="33">
        <f>+B63</f>
        <v>83453.78</v>
      </c>
      <c r="C10" s="33">
        <f>+C63</f>
        <v>74887.569999999992</v>
      </c>
      <c r="D10" s="9" t="s">
        <v>174</v>
      </c>
      <c r="E10" s="32">
        <v>8705</v>
      </c>
      <c r="F10" s="32">
        <v>3940.9</v>
      </c>
    </row>
    <row r="11" spans="1:6" ht="10.5" customHeight="1" x14ac:dyDescent="0.2">
      <c r="A11" s="10" t="s">
        <v>152</v>
      </c>
      <c r="B11" s="33">
        <f>SUM(B12:B15)</f>
        <v>810.87000000000012</v>
      </c>
      <c r="C11" s="33">
        <f>SUM(C12:C15)</f>
        <v>969.58</v>
      </c>
      <c r="D11" s="8"/>
      <c r="E11" s="36"/>
      <c r="F11" s="36" t="s">
        <v>105</v>
      </c>
    </row>
    <row r="12" spans="1:6" ht="10.9" customHeight="1" x14ac:dyDescent="0.2">
      <c r="A12" s="9" t="s">
        <v>170</v>
      </c>
      <c r="B12" s="32">
        <v>431.36</v>
      </c>
      <c r="C12" s="32">
        <f>560.49-86.53</f>
        <v>473.96000000000004</v>
      </c>
      <c r="D12" s="10" t="s">
        <v>16</v>
      </c>
      <c r="E12" s="33"/>
      <c r="F12" s="33"/>
    </row>
    <row r="13" spans="1:6" ht="10.9" customHeight="1" x14ac:dyDescent="0.2">
      <c r="A13" s="9" t="s">
        <v>155</v>
      </c>
      <c r="B13" s="32">
        <v>196.08</v>
      </c>
      <c r="C13" s="32">
        <v>168.03</v>
      </c>
      <c r="D13" s="10" t="s">
        <v>17</v>
      </c>
      <c r="E13" s="33"/>
      <c r="F13" s="33"/>
    </row>
    <row r="14" spans="1:6" ht="10.9" customHeight="1" x14ac:dyDescent="0.2">
      <c r="A14" s="9" t="s">
        <v>156</v>
      </c>
      <c r="B14" s="32" t="s">
        <v>105</v>
      </c>
      <c r="C14" s="32">
        <v>80</v>
      </c>
      <c r="D14" s="9" t="s">
        <v>168</v>
      </c>
      <c r="E14" s="32">
        <v>39200</v>
      </c>
      <c r="F14" s="32" t="s">
        <v>105</v>
      </c>
    </row>
    <row r="15" spans="1:6" ht="10.9" customHeight="1" x14ac:dyDescent="0.2">
      <c r="A15" s="9" t="s">
        <v>157</v>
      </c>
      <c r="B15" s="34">
        <v>183.43</v>
      </c>
      <c r="C15" s="34">
        <f>247.59</f>
        <v>247.59</v>
      </c>
      <c r="D15" s="9" t="s">
        <v>169</v>
      </c>
      <c r="E15" s="32" t="s">
        <v>105</v>
      </c>
      <c r="F15" s="32">
        <v>3802.66</v>
      </c>
    </row>
    <row r="16" spans="1:6" ht="10.9" customHeight="1" x14ac:dyDescent="0.2">
      <c r="A16" s="9"/>
      <c r="B16" s="32"/>
      <c r="C16" s="32"/>
      <c r="D16" s="9" t="s">
        <v>217</v>
      </c>
      <c r="E16" s="32" t="s">
        <v>105</v>
      </c>
      <c r="F16" s="32">
        <v>80000</v>
      </c>
    </row>
    <row r="17" spans="1:6" ht="10.9" customHeight="1" x14ac:dyDescent="0.2">
      <c r="A17" s="9"/>
      <c r="B17" s="32"/>
      <c r="C17" s="32"/>
      <c r="D17" s="9" t="s">
        <v>112</v>
      </c>
      <c r="E17" s="32" t="s">
        <v>105</v>
      </c>
      <c r="F17" s="32"/>
    </row>
    <row r="18" spans="1:6" ht="10.9" customHeight="1" x14ac:dyDescent="0.2">
      <c r="A18" s="9"/>
      <c r="B18" s="32"/>
      <c r="C18" s="32"/>
      <c r="D18" s="9" t="s">
        <v>218</v>
      </c>
      <c r="E18" s="32"/>
      <c r="F18" s="32" t="s">
        <v>105</v>
      </c>
    </row>
    <row r="19" spans="1:6" ht="10.9" customHeight="1" x14ac:dyDescent="0.2">
      <c r="A19" s="9"/>
      <c r="B19" s="32"/>
      <c r="C19" s="32"/>
      <c r="D19" s="9" t="s">
        <v>219</v>
      </c>
      <c r="E19" s="32">
        <v>5719.84</v>
      </c>
      <c r="F19" s="32">
        <v>6591.91</v>
      </c>
    </row>
    <row r="20" spans="1:6" ht="10.9" customHeight="1" x14ac:dyDescent="0.2">
      <c r="A20" s="9"/>
      <c r="B20" s="32"/>
      <c r="C20" s="32"/>
      <c r="D20" s="9" t="s">
        <v>220</v>
      </c>
      <c r="E20" s="32">
        <v>38.840000000000003</v>
      </c>
      <c r="F20" s="32">
        <v>33.89</v>
      </c>
    </row>
    <row r="21" spans="1:6" ht="10.9" customHeight="1" x14ac:dyDescent="0.2">
      <c r="A21" s="31" t="s">
        <v>153</v>
      </c>
      <c r="B21" s="35">
        <f>SUM(B22:B28)</f>
        <v>8500.1899999999987</v>
      </c>
      <c r="C21" s="35">
        <f>SUM(C22:C28)</f>
        <v>19958.07</v>
      </c>
      <c r="D21" s="9" t="s">
        <v>221</v>
      </c>
      <c r="E21" s="32" t="s">
        <v>105</v>
      </c>
      <c r="F21" s="32">
        <v>716</v>
      </c>
    </row>
    <row r="22" spans="1:6" ht="10.9" customHeight="1" x14ac:dyDescent="0.2">
      <c r="A22" s="9" t="s">
        <v>179</v>
      </c>
      <c r="B22" s="32">
        <v>1671.8</v>
      </c>
      <c r="C22" s="32">
        <f>747.35</f>
        <v>747.35</v>
      </c>
      <c r="D22" s="10" t="s">
        <v>22</v>
      </c>
      <c r="E22" s="33"/>
      <c r="F22" s="33"/>
    </row>
    <row r="23" spans="1:6" ht="10.9" customHeight="1" x14ac:dyDescent="0.2">
      <c r="A23" s="9" t="s">
        <v>180</v>
      </c>
      <c r="B23" s="32">
        <v>254.25</v>
      </c>
      <c r="C23" s="32" t="s">
        <v>105</v>
      </c>
      <c r="D23" s="10" t="s">
        <v>24</v>
      </c>
      <c r="E23" s="33"/>
      <c r="F23" s="33"/>
    </row>
    <row r="24" spans="1:6" ht="10.9" customHeight="1" x14ac:dyDescent="0.2">
      <c r="A24" s="9" t="s">
        <v>181</v>
      </c>
      <c r="B24" s="32">
        <v>636</v>
      </c>
      <c r="C24" s="32">
        <f>784+530-80</f>
        <v>1234</v>
      </c>
      <c r="D24" s="9" t="s">
        <v>25</v>
      </c>
      <c r="E24" s="32"/>
      <c r="F24" s="32"/>
    </row>
    <row r="25" spans="1:6" ht="10.9" customHeight="1" x14ac:dyDescent="0.2">
      <c r="A25" s="9" t="s">
        <v>182</v>
      </c>
      <c r="B25" s="32">
        <v>605</v>
      </c>
      <c r="C25" s="32" t="s">
        <v>105</v>
      </c>
      <c r="D25" s="9"/>
      <c r="E25" s="32"/>
      <c r="F25" s="32"/>
    </row>
    <row r="26" spans="1:6" ht="10.9" customHeight="1" x14ac:dyDescent="0.2">
      <c r="A26" s="9" t="s">
        <v>183</v>
      </c>
      <c r="B26" s="32">
        <v>4140.09</v>
      </c>
      <c r="C26" s="32">
        <v>15917.23</v>
      </c>
      <c r="D26" s="9"/>
      <c r="E26" s="32"/>
      <c r="F26" s="32"/>
    </row>
    <row r="27" spans="1:6" ht="10.9" customHeight="1" x14ac:dyDescent="0.2">
      <c r="A27" s="9" t="s">
        <v>184</v>
      </c>
      <c r="B27" s="32">
        <v>1034</v>
      </c>
      <c r="C27" s="32">
        <v>1610.25</v>
      </c>
      <c r="D27" s="9"/>
      <c r="E27" s="32"/>
      <c r="F27" s="32"/>
    </row>
    <row r="28" spans="1:6" ht="10.9" customHeight="1" x14ac:dyDescent="0.2">
      <c r="A28" s="9" t="s">
        <v>185</v>
      </c>
      <c r="B28" s="36">
        <f>95+64.05</f>
        <v>159.05000000000001</v>
      </c>
      <c r="C28" s="36">
        <v>449.24</v>
      </c>
      <c r="D28" s="9"/>
      <c r="E28" s="32"/>
      <c r="F28" s="32"/>
    </row>
    <row r="29" spans="1:6" ht="10.9" customHeight="1" x14ac:dyDescent="0.2">
      <c r="A29" s="9"/>
      <c r="B29" s="36"/>
      <c r="C29" s="36"/>
      <c r="D29" s="9"/>
      <c r="E29" s="32"/>
      <c r="F29" s="32"/>
    </row>
    <row r="30" spans="1:6" ht="10.9" customHeight="1" x14ac:dyDescent="0.2">
      <c r="A30" s="9"/>
      <c r="B30" s="34"/>
      <c r="C30" s="34"/>
      <c r="D30" s="9"/>
      <c r="E30" s="32"/>
      <c r="F30" s="32"/>
    </row>
    <row r="31" spans="1:6" ht="10.9" customHeight="1" x14ac:dyDescent="0.2">
      <c r="A31" s="31" t="s">
        <v>151</v>
      </c>
      <c r="B31" s="35">
        <f>SUM(B32:B48)</f>
        <v>51922.720000000001</v>
      </c>
      <c r="C31" s="35">
        <f>SUM(C32:C48)</f>
        <v>53959.92</v>
      </c>
      <c r="D31" s="9"/>
      <c r="E31" s="32"/>
      <c r="F31" s="32"/>
    </row>
    <row r="32" spans="1:6" ht="10.9" customHeight="1" x14ac:dyDescent="0.2">
      <c r="A32" s="9" t="s">
        <v>186</v>
      </c>
      <c r="B32" s="32">
        <v>650</v>
      </c>
      <c r="C32" s="32" t="s">
        <v>105</v>
      </c>
      <c r="D32" s="9"/>
      <c r="E32" s="32"/>
      <c r="F32" s="32"/>
    </row>
    <row r="33" spans="1:6" ht="10.9" customHeight="1" x14ac:dyDescent="0.2">
      <c r="A33" s="9" t="s">
        <v>187</v>
      </c>
      <c r="B33" s="32">
        <v>421</v>
      </c>
      <c r="C33" s="32">
        <v>698.57</v>
      </c>
      <c r="D33" s="8"/>
      <c r="E33" s="32"/>
      <c r="F33" s="32"/>
    </row>
    <row r="34" spans="1:6" ht="10.9" customHeight="1" x14ac:dyDescent="0.2">
      <c r="A34" s="9" t="s">
        <v>188</v>
      </c>
      <c r="B34" s="32">
        <v>22800</v>
      </c>
      <c r="C34" s="32">
        <v>12200</v>
      </c>
      <c r="D34" s="10"/>
      <c r="E34" s="33"/>
      <c r="F34" s="33"/>
    </row>
    <row r="35" spans="1:6" ht="10.9" customHeight="1" x14ac:dyDescent="0.2">
      <c r="A35" s="9" t="s">
        <v>189</v>
      </c>
      <c r="B35" s="32">
        <v>1280</v>
      </c>
      <c r="C35" s="32">
        <v>7680</v>
      </c>
      <c r="D35" s="10"/>
      <c r="E35" s="33"/>
      <c r="F35" s="33"/>
    </row>
    <row r="36" spans="1:6" ht="10.9" customHeight="1" x14ac:dyDescent="0.2">
      <c r="A36" s="9" t="s">
        <v>190</v>
      </c>
      <c r="B36" s="32">
        <v>241.21</v>
      </c>
      <c r="C36" s="32">
        <v>2700</v>
      </c>
      <c r="D36" s="9"/>
      <c r="E36" s="32"/>
      <c r="F36" s="32"/>
    </row>
    <row r="37" spans="1:6" ht="10.9" customHeight="1" x14ac:dyDescent="0.2">
      <c r="A37" s="9" t="s">
        <v>191</v>
      </c>
      <c r="B37" s="32">
        <v>1320</v>
      </c>
      <c r="C37" s="32">
        <v>2090</v>
      </c>
      <c r="D37" s="9"/>
      <c r="E37" s="32"/>
      <c r="F37" s="32"/>
    </row>
    <row r="38" spans="1:6" ht="10.9" customHeight="1" x14ac:dyDescent="0.2">
      <c r="A38" s="9" t="s">
        <v>192</v>
      </c>
      <c r="B38" s="32">
        <v>500</v>
      </c>
      <c r="C38" s="32">
        <v>25000</v>
      </c>
      <c r="D38" s="9"/>
      <c r="E38" s="32"/>
      <c r="F38" s="32"/>
    </row>
    <row r="39" spans="1:6" ht="10.9" customHeight="1" x14ac:dyDescent="0.2">
      <c r="A39" s="9" t="s">
        <v>199</v>
      </c>
      <c r="B39" s="32">
        <v>800</v>
      </c>
      <c r="C39" s="32">
        <v>624</v>
      </c>
      <c r="D39" s="9"/>
      <c r="E39" s="32"/>
      <c r="F39" s="32"/>
    </row>
    <row r="40" spans="1:6" ht="10.9" customHeight="1" x14ac:dyDescent="0.2">
      <c r="A40" s="9" t="s">
        <v>200</v>
      </c>
      <c r="B40" s="32" t="s">
        <v>105</v>
      </c>
      <c r="C40" s="32">
        <v>469</v>
      </c>
      <c r="D40" s="9"/>
      <c r="E40" s="32"/>
      <c r="F40" s="32"/>
    </row>
    <row r="41" spans="1:6" ht="10.9" customHeight="1" x14ac:dyDescent="0.2">
      <c r="A41" s="9" t="s">
        <v>201</v>
      </c>
      <c r="B41" s="32" t="s">
        <v>105</v>
      </c>
      <c r="C41" s="32">
        <v>2242.35</v>
      </c>
      <c r="D41" s="14"/>
      <c r="E41" s="13"/>
      <c r="F41" s="13"/>
    </row>
    <row r="42" spans="1:6" ht="10.9" customHeight="1" x14ac:dyDescent="0.2">
      <c r="A42" s="9" t="s">
        <v>202</v>
      </c>
      <c r="B42" s="32">
        <v>2128</v>
      </c>
      <c r="C42" s="32" t="s">
        <v>105</v>
      </c>
      <c r="D42" s="14"/>
      <c r="E42" s="13"/>
      <c r="F42" s="13"/>
    </row>
    <row r="43" spans="1:6" ht="10.9" customHeight="1" x14ac:dyDescent="0.2">
      <c r="A43" s="9" t="s">
        <v>203</v>
      </c>
      <c r="B43" s="32">
        <v>6000</v>
      </c>
      <c r="C43" s="32" t="s">
        <v>105</v>
      </c>
      <c r="D43" s="14"/>
      <c r="E43" s="13"/>
      <c r="F43" s="13"/>
    </row>
    <row r="44" spans="1:6" ht="10.9" customHeight="1" x14ac:dyDescent="0.2">
      <c r="A44" s="9" t="s">
        <v>204</v>
      </c>
      <c r="B44" s="34">
        <v>2977.61</v>
      </c>
      <c r="C44" s="32" t="s">
        <v>105</v>
      </c>
      <c r="D44" s="14"/>
      <c r="E44" s="13"/>
      <c r="F44" s="13"/>
    </row>
    <row r="45" spans="1:6" ht="10.9" customHeight="1" x14ac:dyDescent="0.2">
      <c r="A45" s="9" t="s">
        <v>205</v>
      </c>
      <c r="B45" s="32">
        <v>2846.5</v>
      </c>
      <c r="C45" s="32" t="s">
        <v>105</v>
      </c>
      <c r="D45" s="14"/>
      <c r="E45" s="13"/>
      <c r="F45" s="13"/>
    </row>
    <row r="46" spans="1:6" ht="10.9" customHeight="1" x14ac:dyDescent="0.2">
      <c r="A46" s="9" t="s">
        <v>206</v>
      </c>
      <c r="B46" s="32">
        <v>7568.28</v>
      </c>
      <c r="C46" s="32" t="s">
        <v>105</v>
      </c>
      <c r="D46" s="14"/>
      <c r="E46" s="13"/>
      <c r="F46" s="13"/>
    </row>
    <row r="47" spans="1:6" ht="10.9" customHeight="1" x14ac:dyDescent="0.2">
      <c r="A47" s="9" t="s">
        <v>207</v>
      </c>
      <c r="B47" s="32">
        <v>500</v>
      </c>
      <c r="C47" s="32" t="s">
        <v>105</v>
      </c>
      <c r="D47" s="14"/>
      <c r="E47" s="13"/>
      <c r="F47" s="13"/>
    </row>
    <row r="48" spans="1:6" ht="10.9" customHeight="1" x14ac:dyDescent="0.2">
      <c r="A48" s="9" t="s">
        <v>208</v>
      </c>
      <c r="B48" s="32">
        <f>1812+78.12</f>
        <v>1890.12</v>
      </c>
      <c r="C48" s="36">
        <f>256</f>
        <v>256</v>
      </c>
      <c r="D48" s="14"/>
      <c r="E48" s="13"/>
      <c r="F48" s="13"/>
    </row>
    <row r="49" spans="1:6" ht="10.9" customHeight="1" x14ac:dyDescent="0.2">
      <c r="A49" s="9"/>
      <c r="B49" s="32"/>
      <c r="C49" s="36"/>
      <c r="D49" s="14"/>
      <c r="E49" s="13"/>
      <c r="F49" s="13"/>
    </row>
    <row r="50" spans="1:6" ht="10.9" customHeight="1" x14ac:dyDescent="0.2">
      <c r="A50" s="8"/>
      <c r="B50" s="36"/>
      <c r="C50" s="36"/>
      <c r="D50" s="14"/>
      <c r="E50" s="13"/>
      <c r="F50" s="13"/>
    </row>
    <row r="51" spans="1:6" ht="10.9" customHeight="1" x14ac:dyDescent="0.2">
      <c r="A51" s="31" t="s">
        <v>150</v>
      </c>
      <c r="B51" s="37">
        <f>SUM(B52:B54)</f>
        <v>1607.67</v>
      </c>
      <c r="C51" s="39">
        <f>SUM(C52:C54)</f>
        <v>0</v>
      </c>
      <c r="D51" s="14"/>
      <c r="E51" s="13"/>
      <c r="F51" s="13"/>
    </row>
    <row r="52" spans="1:6" ht="10.9" customHeight="1" x14ac:dyDescent="0.2">
      <c r="A52" s="9" t="s">
        <v>209</v>
      </c>
      <c r="B52" s="36">
        <v>1327</v>
      </c>
      <c r="C52" s="32" t="s">
        <v>105</v>
      </c>
      <c r="D52" s="14"/>
      <c r="E52" s="13"/>
      <c r="F52" s="13"/>
    </row>
    <row r="53" spans="1:6" ht="10.9" customHeight="1" x14ac:dyDescent="0.2">
      <c r="A53" s="9" t="s">
        <v>210</v>
      </c>
      <c r="B53" s="36">
        <v>40.67</v>
      </c>
      <c r="C53" s="32" t="s">
        <v>105</v>
      </c>
      <c r="D53" s="14"/>
      <c r="E53" s="13"/>
      <c r="F53" s="13"/>
    </row>
    <row r="54" spans="1:6" ht="10.9" customHeight="1" x14ac:dyDescent="0.2">
      <c r="A54" s="9" t="s">
        <v>211</v>
      </c>
      <c r="B54" s="36">
        <v>240</v>
      </c>
      <c r="C54" s="32" t="s">
        <v>105</v>
      </c>
      <c r="D54" s="14"/>
      <c r="E54" s="13"/>
      <c r="F54" s="13"/>
    </row>
    <row r="55" spans="1:6" ht="10.9" customHeight="1" x14ac:dyDescent="0.2">
      <c r="A55" s="9"/>
      <c r="B55" s="13"/>
      <c r="C55" s="13"/>
      <c r="D55" s="14"/>
      <c r="E55" s="13"/>
      <c r="F55" s="13"/>
    </row>
    <row r="56" spans="1:6" ht="10.9" customHeight="1" x14ac:dyDescent="0.2">
      <c r="A56" s="31" t="s">
        <v>154</v>
      </c>
      <c r="B56" s="37">
        <f>SUM(B57:B61)</f>
        <v>20612.330000000002</v>
      </c>
      <c r="C56" s="39">
        <f>SUM(C57:C61)</f>
        <v>0</v>
      </c>
      <c r="D56" s="14"/>
      <c r="E56" s="13"/>
      <c r="F56" s="13"/>
    </row>
    <row r="57" spans="1:6" ht="10.9" customHeight="1" x14ac:dyDescent="0.2">
      <c r="A57" s="9" t="s">
        <v>212</v>
      </c>
      <c r="B57" s="34">
        <v>14000</v>
      </c>
      <c r="C57" s="32" t="s">
        <v>105</v>
      </c>
      <c r="D57" s="14"/>
      <c r="E57" s="13"/>
      <c r="F57" s="13"/>
    </row>
    <row r="58" spans="1:6" ht="10.9" customHeight="1" x14ac:dyDescent="0.2">
      <c r="A58" s="9" t="s">
        <v>213</v>
      </c>
      <c r="B58" s="32">
        <v>160</v>
      </c>
      <c r="C58" s="32" t="s">
        <v>105</v>
      </c>
      <c r="D58" s="14"/>
      <c r="E58" s="13"/>
      <c r="F58" s="13"/>
    </row>
    <row r="59" spans="1:6" ht="10.9" customHeight="1" x14ac:dyDescent="0.2">
      <c r="A59" s="9" t="s">
        <v>214</v>
      </c>
      <c r="B59" s="32">
        <v>1453</v>
      </c>
      <c r="C59" s="32" t="s">
        <v>105</v>
      </c>
      <c r="D59" s="14"/>
      <c r="E59" s="13"/>
      <c r="F59" s="13"/>
    </row>
    <row r="60" spans="1:6" ht="10.9" customHeight="1" x14ac:dyDescent="0.2">
      <c r="A60" s="9" t="s">
        <v>215</v>
      </c>
      <c r="B60" s="32">
        <v>4327.63</v>
      </c>
      <c r="C60" s="32" t="s">
        <v>105</v>
      </c>
      <c r="D60" s="14"/>
      <c r="E60" s="13"/>
      <c r="F60" s="13"/>
    </row>
    <row r="61" spans="1:6" ht="10.9" customHeight="1" x14ac:dyDescent="0.2">
      <c r="A61" s="9" t="s">
        <v>216</v>
      </c>
      <c r="B61" s="32">
        <v>671.7</v>
      </c>
      <c r="C61" s="32" t="s">
        <v>105</v>
      </c>
      <c r="D61" s="14"/>
      <c r="E61" s="13"/>
      <c r="F61" s="13"/>
    </row>
    <row r="62" spans="1:6" ht="10.9" customHeight="1" x14ac:dyDescent="0.2">
      <c r="A62" s="30"/>
      <c r="B62" s="38"/>
      <c r="C62" s="13"/>
      <c r="D62" s="14"/>
      <c r="E62" s="13"/>
      <c r="F62" s="13"/>
    </row>
    <row r="63" spans="1:6" ht="10.9" customHeight="1" x14ac:dyDescent="0.2">
      <c r="A63" s="55" t="s">
        <v>26</v>
      </c>
      <c r="B63" s="33">
        <f>SUM(B56+B51+B31+B21+B11)</f>
        <v>83453.78</v>
      </c>
      <c r="C63" s="33">
        <f>SUM(C56+C51+C31+C21+C11)</f>
        <v>74887.569999999992</v>
      </c>
      <c r="D63" s="14"/>
      <c r="E63" s="39">
        <f>SUM(E4:E62)</f>
        <v>61477.37999999999</v>
      </c>
      <c r="F63" s="39">
        <f>SUM(F4:F62)</f>
        <v>95675.36</v>
      </c>
    </row>
    <row r="64" spans="1:6" ht="10.9" customHeight="1" x14ac:dyDescent="0.2">
      <c r="A64" s="26" t="s">
        <v>27</v>
      </c>
      <c r="B64" s="41">
        <v>2024</v>
      </c>
      <c r="C64" s="41">
        <v>2023</v>
      </c>
      <c r="D64" s="26" t="s">
        <v>28</v>
      </c>
      <c r="E64" s="41">
        <v>2024</v>
      </c>
      <c r="F64" s="41">
        <v>2023</v>
      </c>
    </row>
    <row r="65" spans="1:6" ht="10.9" customHeight="1" x14ac:dyDescent="0.2">
      <c r="A65" s="10" t="s">
        <v>29</v>
      </c>
      <c r="B65" s="33"/>
      <c r="C65" s="33"/>
      <c r="D65" s="10" t="s">
        <v>30</v>
      </c>
      <c r="E65" s="33"/>
      <c r="F65" s="13"/>
    </row>
    <row r="66" spans="1:6" ht="10.9" customHeight="1" x14ac:dyDescent="0.2">
      <c r="A66" s="10"/>
      <c r="B66" s="36"/>
      <c r="C66" s="36"/>
      <c r="D66" s="10" t="s">
        <v>33</v>
      </c>
      <c r="E66" s="13"/>
      <c r="F66" s="13"/>
    </row>
    <row r="67" spans="1:6" ht="10.9" customHeight="1" x14ac:dyDescent="0.2">
      <c r="A67" s="10" t="s">
        <v>146</v>
      </c>
      <c r="B67" s="32">
        <v>5000</v>
      </c>
      <c r="C67" s="32" t="s">
        <v>105</v>
      </c>
      <c r="D67" s="10" t="s">
        <v>172</v>
      </c>
      <c r="E67" s="32">
        <v>5000</v>
      </c>
      <c r="F67" s="32" t="s">
        <v>105</v>
      </c>
    </row>
    <row r="68" spans="1:6" ht="11.25" customHeight="1" x14ac:dyDescent="0.2">
      <c r="A68" s="10" t="s">
        <v>34</v>
      </c>
      <c r="B68" s="33"/>
      <c r="C68" s="33"/>
      <c r="D68" s="10" t="s">
        <v>173</v>
      </c>
      <c r="E68" s="32">
        <v>19.3</v>
      </c>
      <c r="F68" s="32" t="s">
        <v>105</v>
      </c>
    </row>
    <row r="69" spans="1:6" ht="10.9" customHeight="1" x14ac:dyDescent="0.2">
      <c r="A69" s="9" t="s">
        <v>145</v>
      </c>
      <c r="B69" s="32">
        <v>815</v>
      </c>
      <c r="C69" s="32" t="s">
        <v>105</v>
      </c>
      <c r="D69" s="14"/>
      <c r="E69" s="13"/>
      <c r="F69" s="13"/>
    </row>
    <row r="70" spans="1:6" ht="10.9" customHeight="1" x14ac:dyDescent="0.2">
      <c r="A70" s="54" t="s">
        <v>26</v>
      </c>
      <c r="B70" s="50">
        <f>SUM(B65:B69)</f>
        <v>5815</v>
      </c>
      <c r="C70" s="39">
        <f>SUM(C65:C69)</f>
        <v>0</v>
      </c>
      <c r="D70" s="55" t="s">
        <v>26</v>
      </c>
      <c r="E70" s="39">
        <f>SUM(E65:E69)</f>
        <v>5019.3</v>
      </c>
      <c r="F70" s="39">
        <f>SUM(F65:F69)</f>
        <v>0</v>
      </c>
    </row>
    <row r="71" spans="1:6" ht="10.9" customHeight="1" x14ac:dyDescent="0.2">
      <c r="A71" s="26" t="s">
        <v>39</v>
      </c>
      <c r="B71" s="41">
        <v>2024</v>
      </c>
      <c r="C71" s="41">
        <v>2023</v>
      </c>
      <c r="D71" s="26" t="s">
        <v>40</v>
      </c>
      <c r="E71" s="41">
        <v>2024</v>
      </c>
      <c r="F71" s="41">
        <v>2023</v>
      </c>
    </row>
    <row r="72" spans="1:6" ht="10.9" customHeight="1" x14ac:dyDescent="0.2">
      <c r="A72" s="10" t="s">
        <v>41</v>
      </c>
      <c r="B72" s="2"/>
      <c r="C72" s="12"/>
      <c r="D72" s="10" t="s">
        <v>171</v>
      </c>
      <c r="E72" s="32">
        <v>12594.7</v>
      </c>
      <c r="F72" s="36">
        <f>1538.4+10744.3</f>
        <v>12282.699999999999</v>
      </c>
    </row>
    <row r="73" spans="1:6" ht="10.9" customHeight="1" x14ac:dyDescent="0.2">
      <c r="A73" s="10" t="s">
        <v>42</v>
      </c>
      <c r="B73" s="2"/>
      <c r="C73" s="12"/>
      <c r="D73" s="10" t="s">
        <v>144</v>
      </c>
      <c r="E73" s="32">
        <v>18003.900000000001</v>
      </c>
      <c r="F73" s="32" t="s">
        <v>105</v>
      </c>
    </row>
    <row r="74" spans="1:6" ht="10.9" customHeight="1" x14ac:dyDescent="0.2">
      <c r="A74" s="62" t="s">
        <v>195</v>
      </c>
      <c r="B74" s="61"/>
      <c r="C74" s="12"/>
      <c r="D74" s="10" t="s">
        <v>43</v>
      </c>
      <c r="E74" s="33"/>
      <c r="F74" s="33"/>
    </row>
    <row r="75" spans="1:6" ht="10.9" customHeight="1" x14ac:dyDescent="0.2">
      <c r="A75" s="14"/>
      <c r="B75" s="12"/>
      <c r="C75" s="12"/>
      <c r="D75" s="9" t="s">
        <v>223</v>
      </c>
      <c r="E75" s="32" t="s">
        <v>105</v>
      </c>
      <c r="F75" s="32">
        <v>2378</v>
      </c>
    </row>
    <row r="76" spans="1:6" ht="10.9" customHeight="1" x14ac:dyDescent="0.2">
      <c r="A76" s="14"/>
      <c r="B76" s="12"/>
      <c r="C76" s="12"/>
      <c r="D76" s="14"/>
      <c r="E76" s="13"/>
      <c r="F76" s="13"/>
    </row>
    <row r="77" spans="1:6" ht="10.9" customHeight="1" x14ac:dyDescent="0.2">
      <c r="A77" s="11" t="s">
        <v>26</v>
      </c>
      <c r="B77" s="37">
        <f>SUM(B72:B76)</f>
        <v>0</v>
      </c>
      <c r="C77" s="37">
        <f>SUM(C72:C76)</f>
        <v>0</v>
      </c>
      <c r="D77" s="8" t="s">
        <v>45</v>
      </c>
      <c r="E77" s="37">
        <f>SUM(E72:E76)</f>
        <v>30598.600000000002</v>
      </c>
      <c r="F77" s="37">
        <f>SUM(F72:F76)</f>
        <v>14660.699999999999</v>
      </c>
    </row>
    <row r="78" spans="1:6" ht="10.9" customHeight="1" x14ac:dyDescent="0.2">
      <c r="A78" s="26" t="s">
        <v>46</v>
      </c>
      <c r="B78" s="41">
        <v>2024</v>
      </c>
      <c r="C78" s="41">
        <v>2023</v>
      </c>
      <c r="D78" s="26" t="s">
        <v>47</v>
      </c>
      <c r="E78" s="41">
        <v>2024</v>
      </c>
      <c r="F78" s="41">
        <v>2023</v>
      </c>
    </row>
    <row r="79" spans="1:6" ht="10.9" customHeight="1" x14ac:dyDescent="0.2">
      <c r="A79" s="10" t="s">
        <v>48</v>
      </c>
      <c r="B79" s="2"/>
      <c r="C79" s="12"/>
      <c r="D79" s="10" t="s">
        <v>49</v>
      </c>
      <c r="E79" s="32" t="s">
        <v>105</v>
      </c>
      <c r="F79" s="32">
        <v>346</v>
      </c>
    </row>
    <row r="80" spans="1:6" ht="10.9" customHeight="1" x14ac:dyDescent="0.2">
      <c r="A80" s="9"/>
      <c r="B80" s="6"/>
      <c r="C80" s="12"/>
      <c r="D80" s="14"/>
      <c r="E80" s="13"/>
      <c r="F80" s="51"/>
    </row>
    <row r="81" spans="1:6" ht="10.9" customHeight="1" x14ac:dyDescent="0.2">
      <c r="A81" s="10" t="s">
        <v>193</v>
      </c>
      <c r="B81" s="2"/>
      <c r="C81" s="12"/>
      <c r="D81" s="10" t="s">
        <v>50</v>
      </c>
      <c r="E81" s="36"/>
      <c r="F81" s="32"/>
    </row>
    <row r="82" spans="1:6" ht="10.9" customHeight="1" x14ac:dyDescent="0.2">
      <c r="A82" s="10" t="s">
        <v>194</v>
      </c>
      <c r="B82" s="2"/>
      <c r="C82" s="12"/>
      <c r="D82" s="58" t="s">
        <v>116</v>
      </c>
      <c r="E82" s="32" t="s">
        <v>105</v>
      </c>
      <c r="F82" s="32">
        <v>2700</v>
      </c>
    </row>
    <row r="83" spans="1:6" ht="10.9" customHeight="1" x14ac:dyDescent="0.2">
      <c r="A83" s="14"/>
      <c r="B83" s="12"/>
      <c r="C83" s="12"/>
      <c r="D83" s="10" t="s">
        <v>51</v>
      </c>
      <c r="E83" s="36"/>
      <c r="F83" s="32"/>
    </row>
    <row r="84" spans="1:6" ht="10.9" customHeight="1" x14ac:dyDescent="0.2">
      <c r="A84" s="59" t="s">
        <v>198</v>
      </c>
      <c r="B84" s="32" t="s">
        <v>105</v>
      </c>
      <c r="C84" s="32">
        <v>2700</v>
      </c>
      <c r="D84" s="10" t="s">
        <v>52</v>
      </c>
      <c r="E84" s="36"/>
      <c r="F84" s="32"/>
    </row>
    <row r="85" spans="1:6" ht="10.9" customHeight="1" x14ac:dyDescent="0.2">
      <c r="A85" s="14"/>
      <c r="B85" s="12"/>
      <c r="C85" s="12"/>
      <c r="D85" s="10" t="s">
        <v>53</v>
      </c>
      <c r="E85" s="32" t="s">
        <v>105</v>
      </c>
      <c r="F85" s="32">
        <v>494.89</v>
      </c>
    </row>
    <row r="86" spans="1:6" ht="10.9" customHeight="1" x14ac:dyDescent="0.2">
      <c r="A86" s="14"/>
      <c r="B86" s="12"/>
      <c r="C86" s="12"/>
      <c r="D86" s="14" t="s">
        <v>142</v>
      </c>
      <c r="E86" s="32" t="s">
        <v>105</v>
      </c>
      <c r="F86" s="32">
        <v>14800</v>
      </c>
    </row>
    <row r="87" spans="1:6" ht="10.9" customHeight="1" x14ac:dyDescent="0.2">
      <c r="A87" s="8" t="s">
        <v>26</v>
      </c>
      <c r="B87" s="37">
        <f>SUM(B79:B86)</f>
        <v>0</v>
      </c>
      <c r="C87" s="37">
        <f>SUM(C79:C86)</f>
        <v>2700</v>
      </c>
      <c r="D87" s="8" t="s">
        <v>26</v>
      </c>
      <c r="E87" s="37">
        <f>SUM(E79:E86)</f>
        <v>0</v>
      </c>
      <c r="F87" s="37">
        <f>SUM(F79:F86)</f>
        <v>18340.89</v>
      </c>
    </row>
    <row r="88" spans="1:6" ht="10.9" customHeight="1" x14ac:dyDescent="0.2">
      <c r="A88" s="26" t="s">
        <v>54</v>
      </c>
      <c r="B88" s="41">
        <v>2024</v>
      </c>
      <c r="C88" s="41">
        <v>2023</v>
      </c>
      <c r="D88" s="28" t="s">
        <v>55</v>
      </c>
      <c r="E88" s="41">
        <v>2024</v>
      </c>
      <c r="F88" s="41">
        <v>2023</v>
      </c>
    </row>
    <row r="89" spans="1:6" ht="10.9" customHeight="1" x14ac:dyDescent="0.2">
      <c r="A89" s="10" t="s">
        <v>56</v>
      </c>
      <c r="B89" s="33"/>
      <c r="C89" s="33"/>
      <c r="D89" s="10" t="s">
        <v>57</v>
      </c>
      <c r="E89" s="2"/>
      <c r="F89" s="12"/>
    </row>
    <row r="90" spans="1:6" ht="10.9" customHeight="1" x14ac:dyDescent="0.2">
      <c r="A90" s="10" t="s">
        <v>149</v>
      </c>
      <c r="B90" s="33"/>
      <c r="C90" s="33"/>
      <c r="D90" s="10" t="s">
        <v>59</v>
      </c>
      <c r="E90" s="2"/>
      <c r="F90" s="12"/>
    </row>
    <row r="91" spans="1:6" ht="10.9" customHeight="1" x14ac:dyDescent="0.2">
      <c r="A91" s="10" t="s">
        <v>8</v>
      </c>
      <c r="B91" s="33"/>
      <c r="C91" s="33"/>
      <c r="D91" s="14"/>
      <c r="E91" s="12"/>
      <c r="F91" s="12"/>
    </row>
    <row r="92" spans="1:6" ht="10.9" customHeight="1" x14ac:dyDescent="0.2">
      <c r="A92" s="49" t="s">
        <v>60</v>
      </c>
      <c r="B92" s="33">
        <f>+B105</f>
        <v>2312.91</v>
      </c>
      <c r="C92" s="33">
        <f>+C105</f>
        <v>12655.600000000002</v>
      </c>
      <c r="D92" s="14"/>
      <c r="E92" s="12"/>
      <c r="F92" s="12"/>
    </row>
    <row r="93" spans="1:6" ht="10.9" customHeight="1" x14ac:dyDescent="0.2">
      <c r="A93" s="8" t="s">
        <v>123</v>
      </c>
      <c r="B93" s="36">
        <v>623</v>
      </c>
      <c r="C93" s="36">
        <v>1313.85</v>
      </c>
      <c r="D93" s="14"/>
      <c r="E93" s="12"/>
      <c r="F93" s="12"/>
    </row>
    <row r="94" spans="1:6" ht="10.9" customHeight="1" x14ac:dyDescent="0.2">
      <c r="A94" s="8" t="s">
        <v>110</v>
      </c>
      <c r="B94" s="32" t="s">
        <v>105</v>
      </c>
      <c r="C94" s="36">
        <v>55</v>
      </c>
      <c r="D94" s="14"/>
      <c r="E94" s="12"/>
      <c r="F94" s="12"/>
    </row>
    <row r="95" spans="1:6" ht="10.9" customHeight="1" x14ac:dyDescent="0.2">
      <c r="A95" s="8" t="s">
        <v>158</v>
      </c>
      <c r="B95" s="32" t="s">
        <v>105</v>
      </c>
      <c r="C95" s="32">
        <v>280</v>
      </c>
      <c r="D95" s="14"/>
      <c r="E95" s="12"/>
      <c r="F95" s="12"/>
    </row>
    <row r="96" spans="1:6" ht="10.9" customHeight="1" x14ac:dyDescent="0.2">
      <c r="A96" s="8" t="s">
        <v>159</v>
      </c>
      <c r="B96" s="32" t="s">
        <v>105</v>
      </c>
      <c r="C96" s="36">
        <v>684</v>
      </c>
      <c r="D96" s="14"/>
      <c r="E96" s="12"/>
      <c r="F96" s="12"/>
    </row>
    <row r="97" spans="1:10 16384:16384" ht="10.9" customHeight="1" x14ac:dyDescent="0.2">
      <c r="A97" s="8" t="s">
        <v>160</v>
      </c>
      <c r="B97" s="36">
        <v>104.2</v>
      </c>
      <c r="C97" s="36">
        <v>183.29</v>
      </c>
      <c r="D97" s="14"/>
      <c r="E97" s="12"/>
      <c r="F97" s="12"/>
    </row>
    <row r="98" spans="1:10 16384:16384" ht="10.9" customHeight="1" x14ac:dyDescent="0.2">
      <c r="A98" s="9" t="s">
        <v>161</v>
      </c>
      <c r="B98" s="32" t="s">
        <v>105</v>
      </c>
      <c r="C98" s="32">
        <v>448.6</v>
      </c>
      <c r="D98" s="9"/>
      <c r="E98" s="6"/>
      <c r="F98" s="12"/>
    </row>
    <row r="99" spans="1:10 16384:16384" ht="10.9" customHeight="1" x14ac:dyDescent="0.2">
      <c r="A99" s="9" t="s">
        <v>162</v>
      </c>
      <c r="B99" s="32">
        <v>410</v>
      </c>
      <c r="C99" s="32">
        <v>122</v>
      </c>
      <c r="D99" s="9"/>
      <c r="E99" s="6"/>
      <c r="F99" s="12"/>
    </row>
    <row r="100" spans="1:10 16384:16384" ht="10.9" customHeight="1" x14ac:dyDescent="0.2">
      <c r="A100" s="9" t="s">
        <v>163</v>
      </c>
      <c r="B100" s="32" t="s">
        <v>105</v>
      </c>
      <c r="C100" s="32">
        <v>43</v>
      </c>
      <c r="D100" s="9"/>
      <c r="E100" s="6"/>
      <c r="F100" s="12"/>
    </row>
    <row r="101" spans="1:10 16384:16384" ht="21" customHeight="1" x14ac:dyDescent="0.2">
      <c r="A101" s="8" t="s">
        <v>164</v>
      </c>
      <c r="B101" s="32" t="s">
        <v>105</v>
      </c>
      <c r="C101" s="32">
        <v>2811.36</v>
      </c>
      <c r="D101" s="14"/>
      <c r="E101" s="12"/>
      <c r="F101" s="12"/>
      <c r="XFD101" s="22"/>
    </row>
    <row r="102" spans="1:10 16384:16384" ht="21.75" customHeight="1" x14ac:dyDescent="0.2">
      <c r="A102" s="8" t="s">
        <v>165</v>
      </c>
      <c r="B102" s="32" t="s">
        <v>105</v>
      </c>
      <c r="C102" s="32">
        <f>3607.3+334</f>
        <v>3941.3</v>
      </c>
      <c r="D102" s="14"/>
      <c r="E102" s="12"/>
      <c r="F102" s="12"/>
    </row>
    <row r="103" spans="1:10 16384:16384" ht="21.75" customHeight="1" x14ac:dyDescent="0.2">
      <c r="A103" s="8" t="s">
        <v>166</v>
      </c>
      <c r="B103" s="32" t="s">
        <v>105</v>
      </c>
      <c r="C103" s="32">
        <v>2773.2</v>
      </c>
      <c r="D103" s="14"/>
      <c r="E103" s="12"/>
      <c r="F103" s="12"/>
    </row>
    <row r="104" spans="1:10 16384:16384" ht="10.9" customHeight="1" x14ac:dyDescent="0.2">
      <c r="A104" s="9" t="s">
        <v>167</v>
      </c>
      <c r="B104" s="32">
        <v>1175.71</v>
      </c>
      <c r="C104" s="32"/>
      <c r="D104" s="14"/>
      <c r="E104" s="12"/>
      <c r="F104" s="12"/>
    </row>
    <row r="105" spans="1:10 16384:16384" ht="10.9" customHeight="1" x14ac:dyDescent="0.2">
      <c r="A105" s="23" t="s">
        <v>26</v>
      </c>
      <c r="B105" s="40">
        <f>SUM(B93:B104)</f>
        <v>2312.91</v>
      </c>
      <c r="C105" s="40">
        <f>SUM(C93:C104)</f>
        <v>12655.600000000002</v>
      </c>
      <c r="D105" s="25"/>
      <c r="E105" s="40">
        <f t="shared" ref="E105:F105" si="0">SUM(E93:E104)</f>
        <v>0</v>
      </c>
      <c r="F105" s="40">
        <f t="shared" si="0"/>
        <v>0</v>
      </c>
    </row>
    <row r="106" spans="1:10 16384:16384" ht="10.9" customHeight="1" x14ac:dyDescent="0.2">
      <c r="A106" s="14"/>
      <c r="B106" s="12"/>
      <c r="C106" s="12"/>
      <c r="D106" s="14"/>
      <c r="E106" s="12"/>
      <c r="F106" s="12"/>
    </row>
    <row r="107" spans="1:10 16384:16384" ht="15" customHeight="1" x14ac:dyDescent="0.2">
      <c r="A107" s="26" t="s">
        <v>61</v>
      </c>
      <c r="B107" s="40">
        <f>+B105+B70+B63+B77+B87</f>
        <v>91581.69</v>
      </c>
      <c r="C107" s="40">
        <f>+C105+C70+C63+C77+C87</f>
        <v>90243.17</v>
      </c>
      <c r="D107" s="26" t="s">
        <v>62</v>
      </c>
      <c r="E107" s="42">
        <f>+E87+E77+E63+E70+E105</f>
        <v>97095.28</v>
      </c>
      <c r="F107" s="42">
        <f>+F87+F77+F63+F70+F105</f>
        <v>128676.95</v>
      </c>
      <c r="I107" s="20"/>
      <c r="J107" s="22"/>
    </row>
    <row r="108" spans="1:10 16384:16384" ht="10.9" customHeight="1" x14ac:dyDescent="0.2">
      <c r="A108" s="10" t="s">
        <v>63</v>
      </c>
      <c r="B108" s="2"/>
      <c r="C108" s="2"/>
      <c r="D108" s="10" t="s">
        <v>63</v>
      </c>
      <c r="E108" s="33"/>
      <c r="F108" s="13"/>
    </row>
    <row r="109" spans="1:10 16384:16384" ht="10.9" customHeight="1" x14ac:dyDescent="0.2">
      <c r="A109" s="10" t="s">
        <v>64</v>
      </c>
      <c r="B109" s="2" t="s">
        <v>105</v>
      </c>
      <c r="C109" s="2" t="s">
        <v>105</v>
      </c>
      <c r="D109" s="10" t="s">
        <v>65</v>
      </c>
      <c r="E109" s="33" t="s">
        <v>105</v>
      </c>
      <c r="F109" s="32" t="s">
        <v>105</v>
      </c>
      <c r="I109" s="22"/>
      <c r="J109" s="22"/>
    </row>
    <row r="110" spans="1:10 16384:16384" ht="10.9" customHeight="1" x14ac:dyDescent="0.2">
      <c r="A110" s="10" t="s">
        <v>66</v>
      </c>
      <c r="B110" s="2" t="s">
        <v>105</v>
      </c>
      <c r="C110" s="2" t="s">
        <v>105</v>
      </c>
      <c r="D110" s="10" t="s">
        <v>67</v>
      </c>
      <c r="E110" s="33" t="s">
        <v>105</v>
      </c>
      <c r="F110" s="32" t="s">
        <v>105</v>
      </c>
      <c r="J110" s="22"/>
    </row>
    <row r="111" spans="1:10 16384:16384" ht="10.9" customHeight="1" x14ac:dyDescent="0.2">
      <c r="A111" s="8" t="s">
        <v>26</v>
      </c>
      <c r="B111" s="5" t="s">
        <v>105</v>
      </c>
      <c r="C111" s="5" t="s">
        <v>105</v>
      </c>
      <c r="D111" s="8" t="s">
        <v>26</v>
      </c>
      <c r="E111" s="36"/>
      <c r="F111" s="33"/>
      <c r="J111" s="22"/>
    </row>
    <row r="112" spans="1:10 16384:16384" ht="10.9" customHeight="1" x14ac:dyDescent="0.2">
      <c r="A112" s="14"/>
      <c r="B112" s="12"/>
      <c r="C112" s="12"/>
      <c r="D112" s="14"/>
      <c r="E112" s="13"/>
      <c r="F112" s="13"/>
    </row>
    <row r="113" spans="1:6" ht="10.9" customHeight="1" x14ac:dyDescent="0.2">
      <c r="A113" s="14"/>
      <c r="B113" s="12"/>
      <c r="C113" s="12"/>
      <c r="D113" s="10" t="s">
        <v>68</v>
      </c>
      <c r="E113" s="33">
        <f>+E107-B107</f>
        <v>5513.5899999999965</v>
      </c>
      <c r="F113" s="33">
        <f>+F107-C107</f>
        <v>38433.78</v>
      </c>
    </row>
    <row r="114" spans="1:6" ht="10.9" customHeight="1" x14ac:dyDescent="0.2">
      <c r="A114" s="14"/>
      <c r="B114" s="12"/>
      <c r="C114" s="12"/>
      <c r="D114" s="16"/>
      <c r="E114" s="39"/>
      <c r="F114" s="39"/>
    </row>
    <row r="115" spans="1:6" ht="23.25" customHeight="1" x14ac:dyDescent="0.2">
      <c r="A115" s="14"/>
      <c r="B115" s="13"/>
      <c r="C115" s="13"/>
      <c r="D115" s="10" t="s">
        <v>175</v>
      </c>
      <c r="E115" s="33">
        <f>+E113</f>
        <v>5513.5899999999965</v>
      </c>
      <c r="F115" s="33">
        <v>38433.78</v>
      </c>
    </row>
    <row r="116" spans="1:6" ht="23.25" customHeight="1" x14ac:dyDescent="0.2">
      <c r="A116" s="26" t="s">
        <v>69</v>
      </c>
      <c r="B116" s="41">
        <v>2024</v>
      </c>
      <c r="C116" s="41">
        <v>2023</v>
      </c>
      <c r="D116" s="28" t="s">
        <v>70</v>
      </c>
      <c r="E116" s="41">
        <v>2024</v>
      </c>
      <c r="F116" s="41">
        <v>2023</v>
      </c>
    </row>
    <row r="117" spans="1:6" ht="22.5" customHeight="1" x14ac:dyDescent="0.2">
      <c r="A117" s="10" t="s">
        <v>71</v>
      </c>
      <c r="B117" s="2"/>
      <c r="C117" s="2"/>
      <c r="D117" s="10" t="s">
        <v>72</v>
      </c>
      <c r="E117" s="33"/>
      <c r="F117" s="33"/>
    </row>
    <row r="118" spans="1:6" ht="22.5" customHeight="1" x14ac:dyDescent="0.2">
      <c r="A118" s="9" t="s">
        <v>73</v>
      </c>
      <c r="B118" s="6"/>
      <c r="C118" s="6"/>
      <c r="D118" s="9" t="s">
        <v>74</v>
      </c>
      <c r="E118" s="36"/>
      <c r="F118" s="36"/>
    </row>
    <row r="119" spans="1:6" ht="14.25" customHeight="1" x14ac:dyDescent="0.2">
      <c r="A119" s="9" t="s">
        <v>133</v>
      </c>
      <c r="B119" s="6"/>
      <c r="C119" s="6"/>
      <c r="D119" s="9" t="s">
        <v>135</v>
      </c>
      <c r="E119" s="32"/>
      <c r="F119" s="32">
        <v>-10900</v>
      </c>
    </row>
    <row r="120" spans="1:6" ht="21" customHeight="1" x14ac:dyDescent="0.2">
      <c r="A120" s="9" t="s">
        <v>134</v>
      </c>
      <c r="B120" s="36"/>
      <c r="C120" s="32">
        <v>-8950</v>
      </c>
      <c r="D120" s="8" t="s">
        <v>75</v>
      </c>
      <c r="E120" s="32"/>
      <c r="F120" s="32"/>
    </row>
    <row r="121" spans="1:6" ht="22.5" customHeight="1" x14ac:dyDescent="0.2">
      <c r="A121" s="62" t="s">
        <v>76</v>
      </c>
      <c r="B121" s="83">
        <v>16977.61</v>
      </c>
      <c r="C121" s="33"/>
      <c r="D121" s="10" t="s">
        <v>77</v>
      </c>
      <c r="E121" s="37"/>
      <c r="F121" s="37"/>
    </row>
    <row r="122" spans="1:6" ht="10.9" customHeight="1" x14ac:dyDescent="0.2">
      <c r="A122" s="62" t="s">
        <v>78</v>
      </c>
      <c r="B122" s="84"/>
      <c r="C122" s="33"/>
      <c r="D122" s="10" t="s">
        <v>79</v>
      </c>
      <c r="E122" s="37"/>
      <c r="F122" s="37"/>
    </row>
    <row r="123" spans="1:6" ht="20.25" customHeight="1" x14ac:dyDescent="0.2">
      <c r="A123" s="62" t="s">
        <v>80</v>
      </c>
      <c r="B123" s="84"/>
      <c r="C123" s="33"/>
      <c r="D123" s="10" t="s">
        <v>81</v>
      </c>
      <c r="E123" s="37"/>
      <c r="F123" s="37"/>
    </row>
    <row r="124" spans="1:6" ht="20.25" customHeight="1" x14ac:dyDescent="0.2">
      <c r="A124" s="59" t="s">
        <v>226</v>
      </c>
      <c r="B124" s="34">
        <f>6849-518</f>
        <v>6331</v>
      </c>
      <c r="C124" s="33"/>
      <c r="D124" s="60" t="s">
        <v>176</v>
      </c>
      <c r="E124" s="61">
        <v>1697.76</v>
      </c>
      <c r="F124" s="37"/>
    </row>
    <row r="125" spans="1:6" ht="24.75" customHeight="1" x14ac:dyDescent="0.2">
      <c r="A125" s="59" t="s">
        <v>224</v>
      </c>
      <c r="B125" s="34">
        <v>232</v>
      </c>
      <c r="C125" s="33"/>
      <c r="D125" s="62" t="s">
        <v>225</v>
      </c>
      <c r="E125" s="61">
        <v>5054</v>
      </c>
      <c r="F125" s="37"/>
    </row>
    <row r="126" spans="1:6" ht="10.9" customHeight="1" x14ac:dyDescent="0.2">
      <c r="A126" s="14"/>
      <c r="B126" s="13"/>
      <c r="C126" s="13"/>
      <c r="D126" s="60"/>
      <c r="E126" s="61"/>
      <c r="F126" s="51"/>
    </row>
    <row r="127" spans="1:6" ht="10.9" customHeight="1" x14ac:dyDescent="0.2">
      <c r="A127" s="8" t="s">
        <v>26</v>
      </c>
      <c r="B127" s="33">
        <f>SUM(B121:B126)</f>
        <v>23540.61</v>
      </c>
      <c r="C127" s="33">
        <f>+C120</f>
        <v>-8950</v>
      </c>
      <c r="D127" s="8" t="s">
        <v>26</v>
      </c>
      <c r="E127" s="37">
        <f>SUM(E117:E126)</f>
        <v>6751.76</v>
      </c>
      <c r="F127" s="37">
        <f>+F119</f>
        <v>-10900</v>
      </c>
    </row>
    <row r="128" spans="1:6" ht="10.9" customHeight="1" x14ac:dyDescent="0.2">
      <c r="A128" s="14"/>
      <c r="B128" s="12"/>
      <c r="C128" s="12"/>
      <c r="D128" s="8" t="s">
        <v>82</v>
      </c>
      <c r="E128" s="32"/>
      <c r="F128" s="32"/>
    </row>
    <row r="129" spans="1:8" ht="21.75" customHeight="1" x14ac:dyDescent="0.2">
      <c r="A129" s="14"/>
      <c r="B129" s="12"/>
      <c r="C129" s="12"/>
      <c r="D129" s="8" t="s">
        <v>83</v>
      </c>
      <c r="E129" s="32">
        <f>-E127+B127</f>
        <v>16788.849999999999</v>
      </c>
      <c r="F129" s="32">
        <f>-F127+C127</f>
        <v>1950</v>
      </c>
    </row>
    <row r="130" spans="1:8" ht="10.9" customHeight="1" x14ac:dyDescent="0.2">
      <c r="A130" s="25"/>
      <c r="B130" s="43">
        <v>2024</v>
      </c>
      <c r="C130" s="43">
        <v>2023</v>
      </c>
      <c r="D130" s="44"/>
      <c r="E130" s="43">
        <v>2024</v>
      </c>
      <c r="F130" s="41">
        <v>2023</v>
      </c>
      <c r="G130" s="45"/>
    </row>
    <row r="131" spans="1:8" ht="10.9" customHeight="1" x14ac:dyDescent="0.2">
      <c r="A131" s="65" t="s">
        <v>84</v>
      </c>
      <c r="B131" s="66"/>
      <c r="C131" s="66"/>
      <c r="D131" s="67"/>
      <c r="E131" s="52">
        <f>+E115</f>
        <v>5513.5899999999965</v>
      </c>
      <c r="F131" s="52">
        <f>+F115</f>
        <v>38433.78</v>
      </c>
    </row>
    <row r="132" spans="1:8" ht="10.9" customHeight="1" x14ac:dyDescent="0.2">
      <c r="A132" s="65" t="s">
        <v>83</v>
      </c>
      <c r="B132" s="66"/>
      <c r="C132" s="66"/>
      <c r="D132" s="67"/>
      <c r="E132" s="52">
        <f>+E129</f>
        <v>16788.849999999999</v>
      </c>
      <c r="F132" s="32">
        <v>1950</v>
      </c>
    </row>
    <row r="133" spans="1:8" ht="10.9" customHeight="1" x14ac:dyDescent="0.2">
      <c r="A133" s="68" t="s">
        <v>85</v>
      </c>
      <c r="B133" s="69"/>
      <c r="C133" s="69"/>
      <c r="D133" s="70"/>
      <c r="E133" s="53">
        <f>+E131+E132</f>
        <v>22302.439999999995</v>
      </c>
      <c r="F133" s="53">
        <f>+F131+F132</f>
        <v>40383.78</v>
      </c>
      <c r="H133" s="22"/>
    </row>
    <row r="134" spans="1:8" ht="10.9" customHeight="1" x14ac:dyDescent="0.2">
      <c r="A134" s="71" t="s">
        <v>86</v>
      </c>
      <c r="B134" s="72"/>
      <c r="C134" s="72"/>
      <c r="D134" s="73"/>
      <c r="E134" s="46">
        <v>2024</v>
      </c>
      <c r="F134" s="41">
        <v>2023</v>
      </c>
    </row>
    <row r="135" spans="1:8" ht="10.9" customHeight="1" x14ac:dyDescent="0.2">
      <c r="A135" s="76" t="s">
        <v>87</v>
      </c>
      <c r="B135" s="77"/>
      <c r="C135" s="77"/>
      <c r="D135" s="78"/>
      <c r="E135" s="52">
        <v>254.19</v>
      </c>
      <c r="F135" s="52">
        <v>7.04</v>
      </c>
    </row>
    <row r="136" spans="1:8" ht="10.9" customHeight="1" x14ac:dyDescent="0.2">
      <c r="A136" s="76" t="s">
        <v>88</v>
      </c>
      <c r="B136" s="77"/>
      <c r="C136" s="77"/>
      <c r="D136" s="78"/>
      <c r="E136" s="52">
        <v>0</v>
      </c>
      <c r="F136" s="52">
        <v>777.48</v>
      </c>
    </row>
    <row r="137" spans="1:8" ht="10.9" customHeight="1" x14ac:dyDescent="0.2">
      <c r="A137" s="76" t="s">
        <v>89</v>
      </c>
      <c r="B137" s="77"/>
      <c r="C137" s="77"/>
      <c r="D137" s="78"/>
      <c r="E137" s="52">
        <v>0</v>
      </c>
      <c r="F137" s="52" t="s">
        <v>105</v>
      </c>
    </row>
    <row r="138" spans="1:8" ht="10.9" customHeight="1" x14ac:dyDescent="0.2">
      <c r="A138" s="76" t="s">
        <v>90</v>
      </c>
      <c r="B138" s="77"/>
      <c r="C138" s="77"/>
      <c r="D138" s="78"/>
      <c r="E138" s="52">
        <v>46622.57</v>
      </c>
      <c r="F138" s="52">
        <v>40578.65</v>
      </c>
    </row>
    <row r="139" spans="1:8" ht="10.9" customHeight="1" x14ac:dyDescent="0.2">
      <c r="A139" s="71" t="s">
        <v>91</v>
      </c>
      <c r="B139" s="72"/>
      <c r="C139" s="72"/>
      <c r="D139" s="73"/>
      <c r="E139" s="46">
        <v>2024</v>
      </c>
      <c r="F139" s="41">
        <v>2023</v>
      </c>
    </row>
    <row r="140" spans="1:8" ht="10.9" customHeight="1" x14ac:dyDescent="0.2">
      <c r="A140" s="10" t="s">
        <v>92</v>
      </c>
      <c r="B140" s="2"/>
      <c r="C140" s="12"/>
      <c r="D140" s="10" t="s">
        <v>93</v>
      </c>
      <c r="E140" s="2"/>
      <c r="F140" s="12"/>
    </row>
    <row r="141" spans="1:8" ht="10.9" customHeight="1" x14ac:dyDescent="0.2">
      <c r="A141" s="8" t="s">
        <v>94</v>
      </c>
      <c r="B141" s="5"/>
      <c r="C141" s="12"/>
      <c r="D141" s="8" t="s">
        <v>94</v>
      </c>
      <c r="E141" s="5"/>
      <c r="F141" s="12"/>
    </row>
    <row r="142" spans="1:8" ht="10.9" customHeight="1" x14ac:dyDescent="0.2">
      <c r="A142" s="8" t="s">
        <v>95</v>
      </c>
      <c r="B142" s="5"/>
      <c r="C142" s="12"/>
      <c r="D142" s="8" t="s">
        <v>95</v>
      </c>
      <c r="E142" s="5"/>
      <c r="F142" s="12"/>
    </row>
    <row r="143" spans="1:8" ht="10.9" customHeight="1" x14ac:dyDescent="0.2">
      <c r="A143" s="8" t="s">
        <v>26</v>
      </c>
      <c r="B143" s="5"/>
      <c r="C143" s="12"/>
      <c r="D143" s="8" t="s">
        <v>26</v>
      </c>
      <c r="E143" s="5"/>
      <c r="F143" s="12"/>
    </row>
    <row r="144" spans="1:8" ht="10.9" customHeight="1" x14ac:dyDescent="0.2">
      <c r="A144" s="74" t="s">
        <v>148</v>
      </c>
      <c r="B144" s="75"/>
      <c r="C144" s="75"/>
      <c r="D144" s="75"/>
      <c r="E144" s="75"/>
      <c r="F144" s="75"/>
    </row>
    <row r="145" spans="1:6" ht="13.5" customHeight="1" x14ac:dyDescent="0.2">
      <c r="A145" s="49" t="s">
        <v>96</v>
      </c>
      <c r="B145" s="47">
        <v>2024</v>
      </c>
      <c r="C145" s="47">
        <v>2023</v>
      </c>
      <c r="D145" s="48" t="s">
        <v>97</v>
      </c>
      <c r="E145" s="47">
        <v>2024</v>
      </c>
      <c r="F145" s="47">
        <v>2023</v>
      </c>
    </row>
    <row r="146" spans="1:6" ht="10.9" customHeight="1" x14ac:dyDescent="0.2">
      <c r="A146" s="8" t="s">
        <v>98</v>
      </c>
      <c r="B146" s="32">
        <v>46622.57</v>
      </c>
      <c r="C146" s="32">
        <v>40578.65</v>
      </c>
      <c r="D146" s="58" t="s">
        <v>99</v>
      </c>
      <c r="E146" s="34">
        <v>10000</v>
      </c>
      <c r="F146" s="32">
        <v>10000</v>
      </c>
    </row>
    <row r="147" spans="1:6" ht="10.9" customHeight="1" x14ac:dyDescent="0.2">
      <c r="A147" s="8" t="s">
        <v>87</v>
      </c>
      <c r="B147" s="32">
        <v>254.19</v>
      </c>
      <c r="C147" s="32">
        <v>7.04</v>
      </c>
      <c r="D147" s="58" t="s">
        <v>177</v>
      </c>
      <c r="E147" s="34">
        <v>1697.76</v>
      </c>
      <c r="F147" s="32"/>
    </row>
    <row r="148" spans="1:6" ht="10.9" customHeight="1" x14ac:dyDescent="0.2">
      <c r="A148" s="58" t="s">
        <v>222</v>
      </c>
      <c r="B148" s="34">
        <v>1509</v>
      </c>
      <c r="C148" s="32"/>
      <c r="D148" s="8" t="s">
        <v>101</v>
      </c>
      <c r="E148" s="32"/>
      <c r="F148" s="32" t="s">
        <v>105</v>
      </c>
    </row>
    <row r="149" spans="1:6" ht="10.9" customHeight="1" x14ac:dyDescent="0.2">
      <c r="A149" s="58" t="s">
        <v>89</v>
      </c>
      <c r="B149" s="34"/>
      <c r="C149" s="32">
        <v>777.48</v>
      </c>
      <c r="D149" s="57"/>
      <c r="E149" s="51"/>
      <c r="F149" s="51"/>
    </row>
    <row r="150" spans="1:6" ht="10.9" customHeight="1" x14ac:dyDescent="0.2">
      <c r="A150" s="58" t="s">
        <v>115</v>
      </c>
      <c r="B150" s="34">
        <v>10000</v>
      </c>
      <c r="C150" s="32">
        <v>10000</v>
      </c>
      <c r="D150" s="8" t="s">
        <v>147</v>
      </c>
      <c r="E150" s="32">
        <f>979.39+40383.78</f>
        <v>41363.17</v>
      </c>
      <c r="F150" s="32">
        <v>979.39</v>
      </c>
    </row>
    <row r="151" spans="1:6" ht="10.9" customHeight="1" x14ac:dyDescent="0.2">
      <c r="A151" s="58" t="s">
        <v>178</v>
      </c>
      <c r="B151" s="34">
        <v>16977.61</v>
      </c>
      <c r="C151" s="32"/>
      <c r="D151" s="8" t="s">
        <v>102</v>
      </c>
      <c r="E151" s="32">
        <f>+E133</f>
        <v>22302.439999999995</v>
      </c>
      <c r="F151" s="32">
        <v>40383.78</v>
      </c>
    </row>
    <row r="152" spans="1:6" ht="10.9" customHeight="1" x14ac:dyDescent="0.2">
      <c r="A152" s="10" t="s">
        <v>103</v>
      </c>
      <c r="B152" s="37">
        <f>SUM(B146:B151)</f>
        <v>75363.37</v>
      </c>
      <c r="C152" s="37">
        <f>SUM(C146:C151)</f>
        <v>51363.170000000006</v>
      </c>
      <c r="D152" s="10" t="s">
        <v>103</v>
      </c>
      <c r="E152" s="37">
        <f>SUM(E146:E151)</f>
        <v>75363.37</v>
      </c>
      <c r="F152" s="37">
        <f>SUM(F146:F151)</f>
        <v>51363.17</v>
      </c>
    </row>
    <row r="155" spans="1:6" x14ac:dyDescent="0.2">
      <c r="A155" s="56"/>
      <c r="B155" s="80"/>
    </row>
    <row r="156" spans="1:6" x14ac:dyDescent="0.2">
      <c r="B156" s="81"/>
    </row>
    <row r="157" spans="1:6" x14ac:dyDescent="0.2">
      <c r="B157" s="81"/>
    </row>
    <row r="158" spans="1:6" x14ac:dyDescent="0.2">
      <c r="B158" s="81"/>
    </row>
    <row r="159" spans="1:6" x14ac:dyDescent="0.2">
      <c r="B159" s="80"/>
    </row>
    <row r="160" spans="1:6" x14ac:dyDescent="0.2">
      <c r="A160" s="56"/>
      <c r="B160" s="80"/>
    </row>
    <row r="161" spans="2:2" x14ac:dyDescent="0.2">
      <c r="B161" s="80"/>
    </row>
    <row r="162" spans="2:2" x14ac:dyDescent="0.2">
      <c r="B162" s="80"/>
    </row>
    <row r="163" spans="2:2" x14ac:dyDescent="0.2">
      <c r="B163" s="80"/>
    </row>
    <row r="164" spans="2:2" x14ac:dyDescent="0.2">
      <c r="B164" s="80"/>
    </row>
    <row r="165" spans="2:2" x14ac:dyDescent="0.2">
      <c r="B165" s="80"/>
    </row>
    <row r="166" spans="2:2" x14ac:dyDescent="0.2">
      <c r="B166" s="82"/>
    </row>
    <row r="167" spans="2:2" x14ac:dyDescent="0.2">
      <c r="B167" s="80"/>
    </row>
  </sheetData>
  <mergeCells count="11">
    <mergeCell ref="A144:F144"/>
    <mergeCell ref="A135:D135"/>
    <mergeCell ref="A136:D136"/>
    <mergeCell ref="A137:D137"/>
    <mergeCell ref="A138:D138"/>
    <mergeCell ref="A139:D139"/>
    <mergeCell ref="A1:F1"/>
    <mergeCell ref="A131:D131"/>
    <mergeCell ref="A132:D132"/>
    <mergeCell ref="A133:D133"/>
    <mergeCell ref="A134:D134"/>
  </mergeCells>
  <phoneticPr fontId="7" type="noConversion"/>
  <pageMargins left="1.1023622047244095" right="0" top="0.74803149606299213" bottom="0.74803149606299213" header="1.1023622047244095" footer="0.31496062992125984"/>
  <pageSetup paperSize="8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FAFB-3887-41AC-B69D-075CC257AE8B}">
  <dimension ref="A1:I72"/>
  <sheetViews>
    <sheetView zoomScaleNormal="100" workbookViewId="0">
      <selection sqref="A1:D1"/>
    </sheetView>
  </sheetViews>
  <sheetFormatPr defaultRowHeight="12.75" x14ac:dyDescent="0.2"/>
  <cols>
    <col min="1" max="1" width="42.6640625" style="18" customWidth="1"/>
    <col min="2" max="2" width="29.33203125" style="18" customWidth="1"/>
    <col min="3" max="3" width="40.6640625" style="18" customWidth="1"/>
    <col min="4" max="4" width="26.83203125" style="18" customWidth="1"/>
    <col min="8" max="9" width="11.33203125" bestFit="1" customWidth="1"/>
  </cols>
  <sheetData>
    <row r="1" spans="1:4" ht="87" customHeight="1" x14ac:dyDescent="0.2">
      <c r="A1" s="63" t="s">
        <v>137</v>
      </c>
      <c r="B1" s="79"/>
      <c r="C1" s="64"/>
      <c r="D1" s="64"/>
    </row>
    <row r="2" spans="1:4" x14ac:dyDescent="0.2">
      <c r="A2" s="7" t="s">
        <v>120</v>
      </c>
      <c r="B2" s="7"/>
      <c r="C2" s="7" t="s">
        <v>121</v>
      </c>
      <c r="D2" s="7"/>
    </row>
    <row r="3" spans="1:4" x14ac:dyDescent="0.2">
      <c r="A3" s="26" t="s">
        <v>0</v>
      </c>
      <c r="B3" s="29">
        <v>2024</v>
      </c>
      <c r="C3" s="26" t="s">
        <v>1</v>
      </c>
      <c r="D3" s="29">
        <v>2024</v>
      </c>
    </row>
    <row r="4" spans="1:4" ht="22.5" x14ac:dyDescent="0.2">
      <c r="A4" s="10" t="s">
        <v>2</v>
      </c>
      <c r="B4" s="10"/>
      <c r="C4" s="10" t="s">
        <v>3</v>
      </c>
      <c r="D4" s="5">
        <v>1000</v>
      </c>
    </row>
    <row r="5" spans="1:4" x14ac:dyDescent="0.2">
      <c r="A5" s="10" t="s">
        <v>4</v>
      </c>
      <c r="B5" s="10"/>
      <c r="C5" s="10" t="s">
        <v>5</v>
      </c>
      <c r="D5" s="5" t="s">
        <v>105</v>
      </c>
    </row>
    <row r="6" spans="1:4" ht="22.5" x14ac:dyDescent="0.2">
      <c r="A6" s="9" t="s">
        <v>6</v>
      </c>
      <c r="B6" s="9"/>
      <c r="C6" s="10" t="s">
        <v>7</v>
      </c>
      <c r="D6" s="5"/>
    </row>
    <row r="7" spans="1:4" x14ac:dyDescent="0.2">
      <c r="A7" s="10" t="s">
        <v>8</v>
      </c>
      <c r="B7" s="10"/>
      <c r="C7" s="10" t="s">
        <v>9</v>
      </c>
      <c r="D7" s="5"/>
    </row>
    <row r="8" spans="1:4" x14ac:dyDescent="0.2">
      <c r="A8" s="14"/>
      <c r="B8" s="14"/>
      <c r="C8" s="10" t="s">
        <v>10</v>
      </c>
      <c r="D8" s="5">
        <v>3500</v>
      </c>
    </row>
    <row r="9" spans="1:4" x14ac:dyDescent="0.2">
      <c r="A9" s="10" t="s">
        <v>11</v>
      </c>
      <c r="B9" s="10"/>
      <c r="C9" s="10" t="s">
        <v>12</v>
      </c>
      <c r="D9" s="5"/>
    </row>
    <row r="10" spans="1:4" x14ac:dyDescent="0.2">
      <c r="A10" s="10" t="s">
        <v>13</v>
      </c>
      <c r="B10" s="2">
        <f>+B24</f>
        <v>28057.670000000002</v>
      </c>
      <c r="C10" s="9" t="s">
        <v>14</v>
      </c>
      <c r="D10" s="6" t="s">
        <v>105</v>
      </c>
    </row>
    <row r="11" spans="1:4" x14ac:dyDescent="0.2">
      <c r="A11" s="10"/>
      <c r="B11" s="2"/>
      <c r="C11" s="8" t="s">
        <v>15</v>
      </c>
      <c r="D11" s="5" t="s">
        <v>105</v>
      </c>
    </row>
    <row r="12" spans="1:4" x14ac:dyDescent="0.2">
      <c r="A12" s="9" t="s">
        <v>106</v>
      </c>
      <c r="B12" s="6">
        <v>1500</v>
      </c>
      <c r="C12" s="8" t="s">
        <v>111</v>
      </c>
      <c r="D12" s="5">
        <v>4000</v>
      </c>
    </row>
    <row r="13" spans="1:4" ht="22.5" x14ac:dyDescent="0.2">
      <c r="A13" s="9" t="s">
        <v>126</v>
      </c>
      <c r="B13" s="6">
        <v>800</v>
      </c>
      <c r="C13" s="8" t="s">
        <v>113</v>
      </c>
      <c r="D13" s="5"/>
    </row>
    <row r="14" spans="1:4" x14ac:dyDescent="0.2">
      <c r="A14" s="9" t="s">
        <v>125</v>
      </c>
      <c r="B14" s="6">
        <f>784+530-80</f>
        <v>1234</v>
      </c>
      <c r="C14" s="8"/>
      <c r="D14" s="5"/>
    </row>
    <row r="15" spans="1:4" x14ac:dyDescent="0.2">
      <c r="A15" s="9" t="s">
        <v>127</v>
      </c>
      <c r="B15" s="6" t="s">
        <v>105</v>
      </c>
      <c r="C15" s="10" t="s">
        <v>16</v>
      </c>
      <c r="D15" s="2"/>
    </row>
    <row r="16" spans="1:4" x14ac:dyDescent="0.2">
      <c r="A16" s="9" t="s">
        <v>128</v>
      </c>
      <c r="B16" s="6">
        <v>450</v>
      </c>
      <c r="C16" s="10" t="s">
        <v>17</v>
      </c>
      <c r="D16" s="2"/>
    </row>
    <row r="17" spans="1:4" x14ac:dyDescent="0.2">
      <c r="A17" s="9" t="s">
        <v>129</v>
      </c>
      <c r="B17" s="6">
        <v>150</v>
      </c>
      <c r="C17" s="9" t="s">
        <v>18</v>
      </c>
      <c r="D17" s="6"/>
    </row>
    <row r="18" spans="1:4" x14ac:dyDescent="0.2">
      <c r="A18" s="9" t="s">
        <v>130</v>
      </c>
      <c r="B18" s="6"/>
      <c r="C18" s="9" t="s">
        <v>19</v>
      </c>
      <c r="D18" s="6"/>
    </row>
    <row r="19" spans="1:4" x14ac:dyDescent="0.2">
      <c r="A19" s="9" t="s">
        <v>132</v>
      </c>
      <c r="B19" s="6">
        <v>80</v>
      </c>
      <c r="C19" s="9" t="s">
        <v>20</v>
      </c>
      <c r="D19" s="6"/>
    </row>
    <row r="20" spans="1:4" ht="22.5" x14ac:dyDescent="0.2">
      <c r="A20" s="9" t="s">
        <v>131</v>
      </c>
      <c r="B20" s="21">
        <f>247.59</f>
        <v>247.59</v>
      </c>
      <c r="C20" s="9" t="s">
        <v>21</v>
      </c>
      <c r="D20" s="6"/>
    </row>
    <row r="21" spans="1:4" x14ac:dyDescent="0.2">
      <c r="A21" s="9" t="s">
        <v>23</v>
      </c>
      <c r="B21" s="6" t="s">
        <v>105</v>
      </c>
      <c r="C21" s="9" t="s">
        <v>112</v>
      </c>
      <c r="D21" s="6">
        <v>7500</v>
      </c>
    </row>
    <row r="22" spans="1:4" x14ac:dyDescent="0.2">
      <c r="A22" s="9" t="s">
        <v>138</v>
      </c>
      <c r="B22" s="6">
        <f>80000-56403.92</f>
        <v>23596.080000000002</v>
      </c>
      <c r="C22" s="10" t="s">
        <v>22</v>
      </c>
      <c r="D22" s="2"/>
    </row>
    <row r="23" spans="1:4" x14ac:dyDescent="0.2">
      <c r="A23" s="14"/>
      <c r="B23" s="12"/>
      <c r="C23" s="14"/>
      <c r="D23" s="12"/>
    </row>
    <row r="24" spans="1:4" x14ac:dyDescent="0.2">
      <c r="A24" s="8" t="s">
        <v>26</v>
      </c>
      <c r="B24" s="2">
        <f>SUM(B12:B23)</f>
        <v>28057.670000000002</v>
      </c>
      <c r="C24" s="14"/>
      <c r="D24" s="15">
        <f>SUM(D4:D23)</f>
        <v>16000</v>
      </c>
    </row>
    <row r="25" spans="1:4" x14ac:dyDescent="0.2">
      <c r="A25" s="26" t="s">
        <v>27</v>
      </c>
      <c r="B25" s="29">
        <v>2024</v>
      </c>
      <c r="C25" s="26" t="s">
        <v>28</v>
      </c>
      <c r="D25" s="26"/>
    </row>
    <row r="26" spans="1:4" ht="22.5" x14ac:dyDescent="0.2">
      <c r="A26" s="10" t="s">
        <v>29</v>
      </c>
      <c r="B26" s="10"/>
      <c r="C26" s="10" t="s">
        <v>30</v>
      </c>
      <c r="D26" s="10"/>
    </row>
    <row r="27" spans="1:4" x14ac:dyDescent="0.2">
      <c r="A27" s="10" t="s">
        <v>31</v>
      </c>
      <c r="B27" s="5">
        <v>1000</v>
      </c>
      <c r="C27" s="14"/>
      <c r="D27" s="14"/>
    </row>
    <row r="28" spans="1:4" x14ac:dyDescent="0.2">
      <c r="A28" s="10" t="s">
        <v>32</v>
      </c>
      <c r="B28" s="2"/>
      <c r="C28" s="10" t="s">
        <v>33</v>
      </c>
      <c r="D28" s="10"/>
    </row>
    <row r="29" spans="1:4" x14ac:dyDescent="0.2">
      <c r="A29" s="10" t="s">
        <v>34</v>
      </c>
      <c r="B29" s="2"/>
      <c r="C29" s="14"/>
      <c r="D29" s="14"/>
    </row>
    <row r="30" spans="1:4" ht="22.5" x14ac:dyDescent="0.2">
      <c r="A30" s="9" t="s">
        <v>35</v>
      </c>
      <c r="B30" s="6"/>
      <c r="C30" s="14"/>
      <c r="D30" s="14"/>
    </row>
    <row r="31" spans="1:4" ht="22.5" x14ac:dyDescent="0.2">
      <c r="A31" s="9" t="s">
        <v>36</v>
      </c>
      <c r="B31" s="6"/>
      <c r="C31" s="14"/>
      <c r="D31" s="14"/>
    </row>
    <row r="32" spans="1:4" x14ac:dyDescent="0.2">
      <c r="A32" s="9" t="s">
        <v>37</v>
      </c>
      <c r="B32" s="6"/>
      <c r="C32" s="14"/>
      <c r="D32" s="14"/>
    </row>
    <row r="33" spans="1:4" x14ac:dyDescent="0.2">
      <c r="A33" s="9" t="s">
        <v>38</v>
      </c>
      <c r="B33" s="6"/>
      <c r="C33" s="14"/>
      <c r="D33" s="14"/>
    </row>
    <row r="34" spans="1:4" x14ac:dyDescent="0.2">
      <c r="A34" s="14" t="s">
        <v>26</v>
      </c>
      <c r="B34" s="15">
        <f>SUM(B26:B33)</f>
        <v>1000</v>
      </c>
      <c r="C34" s="8" t="s">
        <v>26</v>
      </c>
      <c r="D34" s="8"/>
    </row>
    <row r="35" spans="1:4" x14ac:dyDescent="0.2">
      <c r="A35" s="26" t="s">
        <v>39</v>
      </c>
      <c r="B35" s="26"/>
      <c r="C35" s="26" t="s">
        <v>40</v>
      </c>
      <c r="D35" s="26"/>
    </row>
    <row r="36" spans="1:4" x14ac:dyDescent="0.2">
      <c r="A36" s="10" t="s">
        <v>41</v>
      </c>
      <c r="B36" s="10"/>
      <c r="C36" s="10" t="s">
        <v>122</v>
      </c>
      <c r="D36" s="5"/>
    </row>
    <row r="37" spans="1:4" x14ac:dyDescent="0.2">
      <c r="A37" s="10" t="s">
        <v>42</v>
      </c>
      <c r="B37" s="10"/>
      <c r="C37" s="10" t="s">
        <v>139</v>
      </c>
      <c r="D37" s="2">
        <v>15000</v>
      </c>
    </row>
    <row r="38" spans="1:4" x14ac:dyDescent="0.2">
      <c r="A38" s="14"/>
      <c r="B38" s="14"/>
      <c r="C38" s="10" t="s">
        <v>43</v>
      </c>
      <c r="D38" s="2"/>
    </row>
    <row r="39" spans="1:4" x14ac:dyDescent="0.2">
      <c r="A39" s="14"/>
      <c r="B39" s="14"/>
      <c r="C39" s="9" t="s">
        <v>44</v>
      </c>
      <c r="D39" s="6"/>
    </row>
    <row r="40" spans="1:4" x14ac:dyDescent="0.2">
      <c r="A40" s="14"/>
      <c r="B40" s="14"/>
      <c r="C40" s="9" t="s">
        <v>114</v>
      </c>
      <c r="D40" s="6"/>
    </row>
    <row r="41" spans="1:4" ht="22.5" x14ac:dyDescent="0.2">
      <c r="A41" s="14"/>
      <c r="B41" s="14"/>
      <c r="C41" s="14" t="s">
        <v>136</v>
      </c>
      <c r="D41" s="12"/>
    </row>
    <row r="42" spans="1:4" x14ac:dyDescent="0.2">
      <c r="A42" s="14"/>
      <c r="B42" s="14"/>
      <c r="C42" s="14"/>
      <c r="D42" s="12"/>
    </row>
    <row r="43" spans="1:4" x14ac:dyDescent="0.2">
      <c r="A43" s="11" t="s">
        <v>26</v>
      </c>
      <c r="B43" s="11"/>
      <c r="C43" s="8" t="s">
        <v>45</v>
      </c>
      <c r="D43" s="2">
        <f>SUM(D36:D42)</f>
        <v>15000</v>
      </c>
    </row>
    <row r="44" spans="1:4" x14ac:dyDescent="0.2">
      <c r="A44" s="26" t="s">
        <v>54</v>
      </c>
      <c r="B44" s="26"/>
      <c r="C44" s="28" t="s">
        <v>55</v>
      </c>
      <c r="D44" s="28"/>
    </row>
    <row r="45" spans="1:4" x14ac:dyDescent="0.2">
      <c r="A45" s="10" t="s">
        <v>56</v>
      </c>
      <c r="B45" s="10"/>
      <c r="C45" s="10" t="s">
        <v>57</v>
      </c>
      <c r="D45" s="10"/>
    </row>
    <row r="46" spans="1:4" x14ac:dyDescent="0.2">
      <c r="A46" s="10" t="s">
        <v>58</v>
      </c>
      <c r="B46" s="10"/>
      <c r="C46" s="10" t="s">
        <v>59</v>
      </c>
      <c r="D46" s="10"/>
    </row>
    <row r="47" spans="1:4" x14ac:dyDescent="0.2">
      <c r="A47" s="10" t="s">
        <v>8</v>
      </c>
      <c r="B47" s="10"/>
      <c r="C47" s="14"/>
      <c r="D47" s="14"/>
    </row>
    <row r="48" spans="1:4" x14ac:dyDescent="0.2">
      <c r="A48" s="10" t="s">
        <v>60</v>
      </c>
      <c r="B48" s="2">
        <f>+B59</f>
        <v>24311</v>
      </c>
      <c r="C48" s="14"/>
      <c r="D48" s="14"/>
    </row>
    <row r="49" spans="1:9" x14ac:dyDescent="0.2">
      <c r="A49" s="8" t="s">
        <v>123</v>
      </c>
      <c r="B49" s="5">
        <v>1500</v>
      </c>
      <c r="C49" s="14"/>
      <c r="D49" s="14"/>
    </row>
    <row r="50" spans="1:9" x14ac:dyDescent="0.2">
      <c r="A50" s="8" t="s">
        <v>110</v>
      </c>
      <c r="B50" s="5">
        <v>55</v>
      </c>
      <c r="C50" s="14"/>
      <c r="D50" s="14"/>
    </row>
    <row r="51" spans="1:9" x14ac:dyDescent="0.2">
      <c r="A51" s="8" t="s">
        <v>108</v>
      </c>
      <c r="B51" s="5">
        <f>256</f>
        <v>256</v>
      </c>
      <c r="C51" s="14"/>
      <c r="D51" s="14"/>
    </row>
    <row r="52" spans="1:9" x14ac:dyDescent="0.2">
      <c r="A52" s="8" t="s">
        <v>109</v>
      </c>
      <c r="B52" s="5">
        <v>300</v>
      </c>
      <c r="C52" s="14"/>
      <c r="D52" s="14"/>
    </row>
    <row r="53" spans="1:9" x14ac:dyDescent="0.2">
      <c r="A53" s="9" t="s">
        <v>117</v>
      </c>
      <c r="B53" s="6">
        <v>20000</v>
      </c>
      <c r="C53" s="14"/>
      <c r="D53" s="14"/>
    </row>
    <row r="54" spans="1:9" x14ac:dyDescent="0.2">
      <c r="A54" s="8" t="s">
        <v>107</v>
      </c>
      <c r="B54" s="5">
        <v>700</v>
      </c>
      <c r="C54" s="14"/>
      <c r="D54" s="14"/>
    </row>
    <row r="55" spans="1:9" x14ac:dyDescent="0.2">
      <c r="A55" s="8" t="s">
        <v>118</v>
      </c>
      <c r="B55" s="5">
        <v>200</v>
      </c>
      <c r="C55" s="14"/>
      <c r="D55" s="14"/>
    </row>
    <row r="56" spans="1:9" x14ac:dyDescent="0.2">
      <c r="A56" s="9" t="s">
        <v>119</v>
      </c>
      <c r="B56" s="6">
        <v>500</v>
      </c>
      <c r="C56" s="9"/>
      <c r="D56" s="9"/>
    </row>
    <row r="57" spans="1:9" x14ac:dyDescent="0.2">
      <c r="A57" s="9" t="s">
        <v>124</v>
      </c>
      <c r="B57" s="6">
        <v>800</v>
      </c>
      <c r="C57" s="9"/>
      <c r="D57" s="9"/>
    </row>
    <row r="58" spans="1:9" x14ac:dyDescent="0.2">
      <c r="A58" s="14"/>
      <c r="B58" s="12"/>
      <c r="C58" s="14"/>
      <c r="D58" s="14"/>
    </row>
    <row r="59" spans="1:9" x14ac:dyDescent="0.2">
      <c r="A59" s="23" t="s">
        <v>26</v>
      </c>
      <c r="B59" s="24">
        <f>SUM(B49:B58)</f>
        <v>24311</v>
      </c>
      <c r="C59" s="25"/>
      <c r="D59" s="25"/>
    </row>
    <row r="60" spans="1:9" x14ac:dyDescent="0.2">
      <c r="A60" s="14"/>
      <c r="B60" s="14"/>
      <c r="C60" s="14"/>
      <c r="D60" s="14"/>
    </row>
    <row r="61" spans="1:9" x14ac:dyDescent="0.2">
      <c r="A61" s="26" t="s">
        <v>61</v>
      </c>
      <c r="B61" s="24">
        <f>+B59+B34+B24</f>
        <v>53368.67</v>
      </c>
      <c r="C61" s="26" t="s">
        <v>62</v>
      </c>
      <c r="D61" s="27">
        <f>+D43+D24</f>
        <v>31000</v>
      </c>
      <c r="H61" s="22"/>
      <c r="I61" s="22"/>
    </row>
    <row r="62" spans="1:9" x14ac:dyDescent="0.2">
      <c r="A62" s="71" t="s">
        <v>104</v>
      </c>
      <c r="B62" s="72"/>
      <c r="C62" s="72"/>
      <c r="D62" s="72"/>
    </row>
    <row r="63" spans="1:9" x14ac:dyDescent="0.2">
      <c r="A63" s="10" t="s">
        <v>96</v>
      </c>
      <c r="B63" s="3">
        <v>2024</v>
      </c>
      <c r="C63" s="4" t="s">
        <v>97</v>
      </c>
      <c r="D63" s="3">
        <v>2024</v>
      </c>
    </row>
    <row r="64" spans="1:9" x14ac:dyDescent="0.2">
      <c r="A64" s="8" t="s">
        <v>98</v>
      </c>
      <c r="B64" s="5">
        <v>40578.65</v>
      </c>
      <c r="C64" s="8"/>
      <c r="D64" s="5"/>
    </row>
    <row r="65" spans="1:8" x14ac:dyDescent="0.2">
      <c r="A65" s="8" t="s">
        <v>87</v>
      </c>
      <c r="B65" s="5">
        <v>7.04</v>
      </c>
      <c r="C65" s="8"/>
      <c r="D65" s="5"/>
    </row>
    <row r="66" spans="1:8" x14ac:dyDescent="0.2">
      <c r="A66" s="8" t="s">
        <v>100</v>
      </c>
      <c r="B66" s="5" t="s">
        <v>105</v>
      </c>
      <c r="C66" s="8"/>
      <c r="D66" s="5"/>
      <c r="H66" s="22"/>
    </row>
    <row r="67" spans="1:8" x14ac:dyDescent="0.2">
      <c r="A67" s="8" t="s">
        <v>89</v>
      </c>
      <c r="B67" s="5">
        <v>777.48</v>
      </c>
      <c r="C67" s="14"/>
      <c r="D67" s="12"/>
    </row>
    <row r="68" spans="1:8" x14ac:dyDescent="0.2">
      <c r="A68" s="8"/>
      <c r="B68" s="5"/>
      <c r="C68" s="8" t="s">
        <v>141</v>
      </c>
      <c r="D68" s="5">
        <v>-18994.5</v>
      </c>
    </row>
    <row r="69" spans="1:8" x14ac:dyDescent="0.2">
      <c r="A69" s="8"/>
      <c r="B69" s="5"/>
      <c r="C69" s="8" t="s">
        <v>140</v>
      </c>
      <c r="D69" s="5">
        <f>+D61-B61</f>
        <v>-22368.67</v>
      </c>
    </row>
    <row r="70" spans="1:8" x14ac:dyDescent="0.2">
      <c r="A70" s="26" t="s">
        <v>103</v>
      </c>
      <c r="B70" s="24">
        <f>SUM(B64:B69)</f>
        <v>41363.170000000006</v>
      </c>
      <c r="C70" s="26" t="s">
        <v>103</v>
      </c>
      <c r="D70" s="24">
        <f>SUM(D64:D69)</f>
        <v>-41363.17</v>
      </c>
    </row>
    <row r="71" spans="1:8" x14ac:dyDescent="0.2">
      <c r="A71" s="17"/>
      <c r="B71" s="17"/>
      <c r="C71" s="17"/>
      <c r="D71" s="17"/>
    </row>
    <row r="72" spans="1:8" x14ac:dyDescent="0.2">
      <c r="A72" s="17"/>
      <c r="B72" s="17"/>
      <c r="C72" s="17"/>
      <c r="D72" s="17"/>
    </row>
  </sheetData>
  <mergeCells count="2">
    <mergeCell ref="A62:D62"/>
    <mergeCell ref="A1:D1"/>
  </mergeCells>
  <pageMargins left="1.299212598425197" right="0.70866141732283472" top="0.74803149606299213" bottom="0.74803149606299213" header="0.31496062992125984" footer="0.31496062992125984"/>
  <pageSetup paperSize="8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Table 1</vt:lpstr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 RUNTS  2022</dc:title>
  <dc:creator>MAC-SERGIO</dc:creator>
  <cp:lastModifiedBy>utente</cp:lastModifiedBy>
  <cp:lastPrinted>2025-01-10T17:13:33Z</cp:lastPrinted>
  <dcterms:created xsi:type="dcterms:W3CDTF">2024-04-02T13:18:33Z</dcterms:created>
  <dcterms:modified xsi:type="dcterms:W3CDTF">2025-04-23T17:31:00Z</dcterms:modified>
</cp:coreProperties>
</file>